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195" activeTab="2"/>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'PO3'!$A$2:$V$57</definedName>
    <definedName name="_xlnm._FilterDatabase" localSheetId="3" hidden="1">'PO4'!$A$2:$V$9</definedName>
    <definedName name="_xlnm.Print_Area" localSheetId="0">'PO1'!$A$1:$Y$11</definedName>
    <definedName name="_xlnm.Print_Area" localSheetId="1">'PO2'!$A$1:$Y$40</definedName>
    <definedName name="_xlnm.Print_Area" localSheetId="2">'PO3'!$A$1:$Y$59</definedName>
    <definedName name="_xlnm.Print_Area" localSheetId="3">'PO4'!$A$1:$X$11</definedName>
    <definedName name="Z_02C2D61B_970D_4DFF_82AB_7705A5B1ACD2_.wvu.FilterData" localSheetId="0" hidden="1">'PO1'!$A$2:$W$9</definedName>
    <definedName name="Z_02C2D61B_970D_4DFF_82AB_7705A5B1ACD2_.wvu.FilterData" localSheetId="1" hidden="1">'PO2'!$A$2:$W$38</definedName>
    <definedName name="Z_02C2D61B_970D_4DFF_82AB_7705A5B1ACD2_.wvu.FilterData" localSheetId="2" hidden="1">'PO3'!$A$2:$V$57</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'PO2'!$A$2:$W$40</definedName>
    <definedName name="Z_02C2D61B_970D_4DFF_82AB_7705A5B1ACD2_.wvu.PrintArea" localSheetId="2" hidden="1">'PO3'!$A$2:$V$59</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'PO2'!$A$2:$W$38</definedName>
    <definedName name="Z_20B730D3_BB9C_4CE3_9A4A_D192EB334790_.wvu.FilterData" localSheetId="2" hidden="1">'PO3'!$A$2:$V$57</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'PO2'!$A$2:$W$40</definedName>
    <definedName name="Z_20B730D3_BB9C_4CE3_9A4A_D192EB334790_.wvu.PrintArea" localSheetId="2" hidden="1">'PO3'!$A$2:$V$59</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'PO2'!$A$2:$W$38</definedName>
    <definedName name="Z_281F4DBA_DE33_4996_8447_FD9B9FD3CB21_.wvu.FilterData" localSheetId="2" hidden="1">'PO3'!$A$2:$V$57</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'PO2'!$A$2:$W$40</definedName>
    <definedName name="Z_281F4DBA_DE33_4996_8447_FD9B9FD3CB21_.wvu.PrintArea" localSheetId="2" hidden="1">'PO3'!$A$2:$V$59</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'PO2'!$A$2:$W$38</definedName>
    <definedName name="Z_DC306EDA_CC9C_451C_B19A_DBA2251BE780_.wvu.FilterData" localSheetId="2" hidden="1">'PO3'!$A$2:$V$57</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'PO2'!$A$2:$W$40</definedName>
    <definedName name="Z_DC306EDA_CC9C_451C_B19A_DBA2251BE780_.wvu.PrintArea" localSheetId="2" hidden="1">'PO3'!$A$2:$V$59</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R38" i="8" l="1"/>
  <c r="Q38" i="8"/>
  <c r="P38" i="8"/>
  <c r="Q57" i="9"/>
  <c r="P57" i="9"/>
  <c r="X57" i="9"/>
  <c r="V57" i="9"/>
  <c r="T57" i="9"/>
  <c r="R57" i="9"/>
  <c r="P55" i="9"/>
  <c r="Y57" i="9"/>
  <c r="X55" i="9" l="1"/>
  <c r="P52" i="9"/>
  <c r="X52" i="9" l="1"/>
  <c r="P47" i="9"/>
  <c r="X47" i="9" s="1"/>
  <c r="P44" i="9" l="1"/>
  <c r="X44" i="9" l="1"/>
  <c r="G10" i="11"/>
  <c r="F9" i="11"/>
  <c r="E9" i="11"/>
  <c r="F7" i="11"/>
  <c r="E7" i="11"/>
  <c r="E6" i="11"/>
  <c r="F5" i="11"/>
  <c r="E5" i="11"/>
  <c r="F8" i="11" l="1"/>
  <c r="F10" i="11" s="1"/>
  <c r="P41" i="9"/>
  <c r="X41" i="9" s="1"/>
  <c r="P39" i="9" l="1"/>
  <c r="X39" i="9" l="1"/>
  <c r="P37" i="9"/>
  <c r="X37" i="9" s="1"/>
  <c r="P35" i="9" l="1"/>
  <c r="X35" i="9" l="1"/>
  <c r="X33" i="9"/>
  <c r="X29" i="9" l="1"/>
  <c r="X26" i="9" l="1"/>
  <c r="P24" i="9" l="1"/>
  <c r="E8" i="11" l="1"/>
  <c r="E10" i="11" s="1"/>
  <c r="X24" i="9"/>
  <c r="X21" i="9"/>
  <c r="X17" i="9" l="1"/>
  <c r="X14" i="9"/>
  <c r="X11" i="9" l="1"/>
  <c r="Y38" i="8" l="1"/>
  <c r="R9" i="4" l="1"/>
  <c r="Q9" i="4"/>
  <c r="X29" i="8" l="1"/>
  <c r="X21" i="8" l="1"/>
  <c r="X38" i="8" s="1"/>
  <c r="V8" i="8" l="1"/>
  <c r="T8" i="8"/>
  <c r="T38" i="8" s="1"/>
  <c r="V7" i="8"/>
  <c r="V38" i="8" l="1"/>
  <c r="V9" i="4"/>
  <c r="T7" i="4"/>
  <c r="P9" i="4" l="1"/>
  <c r="T9" i="4"/>
  <c r="X9" i="4" l="1"/>
  <c r="Y9" i="4"/>
</calcChain>
</file>

<file path=xl/sharedStrings.xml><?xml version="1.0" encoding="utf-8"?>
<sst xmlns="http://schemas.openxmlformats.org/spreadsheetml/2006/main" count="862" uniqueCount="407">
  <si>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</si>
  <si>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</si>
  <si>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</si>
  <si>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</si>
  <si>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</si>
  <si>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</si>
  <si>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</si>
  <si>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</si>
  <si>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</si>
  <si>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</si>
  <si>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</si>
  <si>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</si>
  <si>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</si>
  <si>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</si>
  <si>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</si>
  <si>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</si>
  <si>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</si>
  <si>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</si>
  <si>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</si>
  <si>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</si>
  <si>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</si>
  <si>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</si>
  <si>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</si>
  <si>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</si>
  <si>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</si>
  <si>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</si>
  <si>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</si>
  <si>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</si>
  <si>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</si>
  <si>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</si>
  <si>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</si>
  <si>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</si>
  <si>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</si>
  <si>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</si>
  <si>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</si>
  <si>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</si>
  <si>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</si>
  <si>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</si>
  <si>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</si>
  <si>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</si>
  <si>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</si>
  <si>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</si>
  <si>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</si>
  <si>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</si>
  <si>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</si>
  <si>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</si>
  <si>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</si>
  <si>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</si>
  <si>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</si>
  <si>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</si>
  <si>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</si>
  <si>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</si>
  <si>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</si>
  <si>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</si>
  <si>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</si>
  <si>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</si>
  <si>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</si>
  <si>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</si>
  <si>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</si>
  <si>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</si>
  <si>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</si>
  <si>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</si>
  <si>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</si>
  <si>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</si>
  <si>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</si>
  <si>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</si>
  <si>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</si>
  <si>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</si>
  <si>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</si>
  <si>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</si>
  <si>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</si>
  <si>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</si>
  <si>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</si>
  <si>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</si>
  <si>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</si>
  <si>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</si>
  <si>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</si>
  <si>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</si>
  <si>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</si>
  <si>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</si>
  <si>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</si>
  <si>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</si>
  <si>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</si>
  <si>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</si>
  <si>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</si>
  <si>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</si>
  <si>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</si>
  <si>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</si>
  <si>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</si>
  <si>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</si>
  <si>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</si>
  <si>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</si>
  <si>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</si>
  <si>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</si>
  <si>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</si>
  <si>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</si>
  <si>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</si>
  <si>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</si>
  <si>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</si>
  <si>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</si>
  <si>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</si>
  <si>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</si>
  <si>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</si>
  <si>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</si>
  <si>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</si>
  <si>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</si>
  <si>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</si>
  <si>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</si>
  <si>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</si>
  <si>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</si>
  <si>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</si>
  <si>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</si>
  <si>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</si>
  <si>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</si>
  <si>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</si>
  <si>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</si>
  <si>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</si>
  <si>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</si>
  <si>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</si>
  <si>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</si>
  <si>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</si>
  <si>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</si>
  <si>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</si>
  <si>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</si>
  <si>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</si>
  <si>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</si>
  <si>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</si>
  <si>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</si>
  <si>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</si>
  <si>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</si>
  <si>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</si>
  <si>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</si>
  <si>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</si>
  <si>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</si>
  <si>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 xml:space="preserve">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
 </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</si>
  <si>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</si>
  <si>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</si>
  <si>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</si>
  <si>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</si>
  <si>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</si>
  <si>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</si>
  <si>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</si>
  <si>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</si>
  <si>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</si>
  <si>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</si>
  <si>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</si>
  <si>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</si>
  <si>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</si>
  <si>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</si>
  <si>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</si>
  <si>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</si>
  <si>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</si>
  <si>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</si>
  <si>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</si>
  <si>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</si>
  <si>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</si>
  <si>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</si>
  <si>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</si>
  <si>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</si>
  <si>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</si>
  <si>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</si>
  <si>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</si>
  <si>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</si>
  <si>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</si>
  <si>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</si>
  <si>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</si>
  <si>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</si>
  <si>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</si>
  <si>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</si>
  <si>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</si>
  <si>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</si>
  <si>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</si>
  <si>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</si>
  <si>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</si>
  <si>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</si>
  <si>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</si>
  <si>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</si>
  <si>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</si>
  <si>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</si>
  <si>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</si>
  <si>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</si>
  <si>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</si>
  <si>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</si>
  <si>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</si>
  <si>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</si>
  <si>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</si>
  <si>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</si>
  <si>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</si>
  <si>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</si>
  <si>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</si>
  <si>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</si>
  <si>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</si>
  <si>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</si>
  <si>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</si>
  <si>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</si>
  <si>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</si>
  <si>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</si>
  <si>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</si>
  <si>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</si>
  <si>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</si>
  <si>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</si>
  <si>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</si>
  <si>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</si>
  <si>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</si>
  <si>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</si>
  <si>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</si>
  <si>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</si>
  <si>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Last update: 18.03.2025</t>
  </si>
  <si>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</si>
  <si>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</si>
  <si>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</si>
  <si>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</si>
  <si>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</si>
  <si>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</si>
  <si>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</si>
  <si>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</si>
  <si>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</si>
  <si>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</si>
  <si>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</si>
  <si>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</si>
  <si>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</si>
  <si>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</si>
  <si>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</si>
  <si>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</si>
  <si>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</si>
  <si>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</si>
  <si>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</si>
  <si>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</si>
  <si>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</si>
  <si>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</si>
  <si>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</si>
  <si>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</si>
  <si>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</si>
  <si>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</si>
  <si>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</si>
  <si>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</si>
  <si>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</si>
  <si>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</si>
  <si>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</si>
  <si>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</si>
  <si>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</si>
  <si>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</si>
  <si>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</si>
  <si>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</si>
  <si>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</si>
  <si>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</si>
  <si>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</si>
  <si>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</si>
  <si>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</si>
  <si>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</si>
  <si>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</si>
  <si>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</si>
  <si>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</si>
  <si>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</si>
  <si>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</si>
  <si>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</si>
  <si>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</si>
  <si>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</si>
  <si>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</si>
  <si>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</si>
  <si>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</si>
  <si>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</si>
  <si>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</si>
  <si>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</si>
  <si>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</si>
  <si>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</si>
  <si>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</si>
  <si>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</si>
  <si>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</si>
  <si>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</si>
  <si>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</si>
  <si>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</si>
  <si>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</si>
  <si>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</si>
  <si>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</si>
  <si>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</si>
  <si>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</si>
  <si>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</si>
  <si>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</si>
  <si>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</si>
  <si>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</si>
  <si>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</si>
  <si>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</si>
  <si>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</si>
  <si>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</si>
  <si>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</si>
  <si>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</si>
  <si>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</si>
  <si>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</si>
  <si>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</si>
  <si>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</si>
  <si>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</si>
  <si>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</si>
  <si>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</si>
  <si>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</si>
  <si>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</si>
  <si>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</si>
  <si>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</si>
  <si>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</si>
  <si>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</si>
  <si>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</si>
  <si>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</si>
  <si>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</si>
  <si>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</si>
  <si>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</si>
  <si>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</si>
  <si>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</si>
  <si>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</si>
  <si>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</si>
  <si>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</si>
  <si>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</si>
  <si>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</si>
  <si>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</si>
  <si>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</si>
  <si>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</si>
  <si>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</si>
  <si>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</si>
  <si>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</si>
  <si>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</si>
  <si>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</si>
  <si>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</si>
  <si>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</si>
  <si>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</si>
  <si>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</si>
  <si>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</si>
  <si>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</si>
  <si>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</si>
  <si>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</si>
  <si>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</si>
  <si>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</si>
  <si>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</si>
  <si>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</si>
  <si>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</si>
  <si>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</si>
  <si>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</si>
  <si>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</si>
  <si>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</si>
  <si>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</si>
  <si>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</si>
  <si>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</si>
  <si>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</si>
  <si>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</si>
  <si>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</si>
  <si>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</si>
  <si>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</si>
  <si>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</si>
  <si>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</si>
  <si>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</si>
  <si>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</si>
  <si>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</si>
  <si>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</si>
  <si>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</si>
  <si>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</si>
  <si>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</si>
  <si>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</si>
  <si>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</si>
  <si>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</si>
  <si>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</si>
  <si>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</si>
  <si>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</si>
  <si>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</si>
  <si>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</si>
  <si>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</si>
  <si>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</si>
  <si>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</si>
  <si>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</si>
  <si>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</si>
  <si>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</si>
  <si>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</si>
  <si>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</si>
  <si>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</si>
  <si>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</si>
  <si>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</si>
  <si>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</si>
  <si>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</si>
  <si>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</si>
  <si>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</si>
  <si>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</si>
  <si>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</si>
  <si>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</si>
  <si>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</si>
  <si>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</si>
  <si>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</si>
  <si>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</si>
  <si>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</si>
  <si>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</si>
  <si>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</si>
  <si>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</si>
  <si>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</si>
  <si>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</si>
  <si>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</si>
  <si>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</si>
  <si>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</si>
  <si>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</si>
  <si>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</si>
  <si>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</si>
  <si>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</si>
  <si>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</si>
  <si>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</si>
  <si>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</si>
  <si>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</si>
  <si>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Last update: 08.10.2025</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</si>
  <si>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</si>
  <si>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</si>
  <si>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08.10.2025</t>
  </si>
  <si>
    <t>08.10.2027</t>
  </si>
  <si>
    <t>09.10.2025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</si>
</sst>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19"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234">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3" borderId="1" xfId="1" applyNumberFormat="1" applyFont="1" applyFill="1" applyBorder="1" applyAlignment="1">
      <alignment horizontal="right" vertical="center" wrapText="1"/>
    </xf>
    <xf numFmtId="4" fontId="3" fillId="3" borderId="1" xfId="2" applyNumberFormat="1" applyFont="1" applyFill="1" applyBorder="1" applyAlignment="1">
      <alignment horizontal="right" vertical="center" wrapText="1"/>
    </xf>
    <xf numFmtId="1" fontId="3" fillId="3"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4" fontId="2" fillId="2" borderId="1" xfId="1" applyNumberFormat="1" applyFont="1" applyFill="1" applyBorder="1" applyAlignment="1">
      <alignment horizontal="right" vertical="center" wrapText="1"/>
    </xf>
    <xf numFmtId="4" fontId="3" fillId="2" borderId="1" xfId="1" applyNumberFormat="1" applyFont="1" applyFill="1" applyBorder="1" applyAlignment="1">
      <alignment horizontal="right" vertical="center"/>
    </xf>
    <xf numFmtId="4" fontId="3" fillId="2" borderId="1" xfId="1" applyNumberFormat="1" applyFont="1" applyFill="1" applyBorder="1" applyAlignment="1">
      <alignment horizontal="right" vertical="center" wrapText="1"/>
    </xf>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4" fontId="2" fillId="2" borderId="1" xfId="1"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9" fontId="3" fillId="3" borderId="1" xfId="1" applyNumberFormat="1" applyFont="1" applyFill="1" applyBorder="1" applyAlignment="1">
      <alignment horizontal="right" vertical="center" wrapText="1"/>
    </xf>
    <xf numFmtId="9" fontId="3" fillId="3" borderId="1" xfId="2" applyNumberFormat="1" applyFont="1" applyFill="1" applyBorder="1" applyAlignment="1">
      <alignment horizontal="right" vertical="center" wrapText="1"/>
    </xf>
    <xf numFmtId="9" fontId="3" fillId="3" borderId="1" xfId="6" applyFont="1" applyFill="1" applyBorder="1" applyAlignment="1">
      <alignment horizontal="right" vertical="center" wrapText="1"/>
    </xf>
    <xf numFmtId="4" fontId="2" fillId="2" borderId="1" xfId="1" applyNumberFormat="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3"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3" borderId="2" xfId="1" applyNumberFormat="1" applyFont="1" applyFill="1" applyBorder="1" applyAlignment="1">
      <alignment horizontal="right" vertical="center" wrapText="1"/>
    </xf>
    <xf numFmtId="9" fontId="3" fillId="3" borderId="2" xfId="6" applyFont="1" applyFill="1" applyBorder="1" applyAlignment="1">
      <alignment horizontal="right" vertical="center" wrapText="1"/>
    </xf>
    <xf numFmtId="0" fontId="3" fillId="3" borderId="1" xfId="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3" borderId="2" xfId="0" applyNumberFormat="1" applyFont="1" applyFill="1" applyBorder="1" applyAlignment="1">
      <alignment horizontal="center" vertical="center" wrapText="1"/>
    </xf>
    <xf numFmtId="4" fontId="10" fillId="3"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3"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3" borderId="4" xfId="1" applyNumberFormat="1" applyFont="1" applyFill="1" applyBorder="1" applyAlignment="1">
      <alignment horizontal="right" vertical="center" wrapText="1"/>
    </xf>
    <xf numFmtId="9" fontId="3" fillId="3" borderId="4" xfId="6" applyFont="1" applyFill="1" applyBorder="1" applyAlignment="1">
      <alignment horizontal="right" vertical="center" wrapText="1"/>
    </xf>
    <xf numFmtId="4" fontId="3" fillId="3"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3"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3"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3" borderId="1" xfId="7" applyFont="1" applyFill="1" applyBorder="1" applyAlignment="1">
      <alignment vertical="center" wrapText="1"/>
    </xf>
    <xf numFmtId="4" fontId="3" fillId="3" borderId="2" xfId="2" applyNumberFormat="1" applyFont="1" applyFill="1" applyBorder="1" applyAlignment="1">
      <alignment vertical="center" wrapText="1"/>
    </xf>
    <xf numFmtId="1" fontId="3" fillId="3"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3"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3" borderId="1" xfId="1" applyFont="1" applyFill="1" applyBorder="1" applyAlignment="1">
      <alignment horizontal="center" vertical="center"/>
    </xf>
    <xf numFmtId="0" fontId="3" fillId="0" borderId="1" xfId="0" applyFont="1" applyBorder="1" applyAlignment="1">
      <alignment horizontal="center" vertical="center"/>
    </xf>
    <xf numFmtId="1" fontId="3"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3"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4" fontId="16" fillId="2" borderId="1" xfId="1"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3"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4"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1" fillId="0" borderId="3" xfId="1" applyBorder="1" applyAlignment="1">
      <alignment horizontal="center" vertical="center" wrapText="1"/>
    </xf>
    <xf numFmtId="4" fontId="2" fillId="2" borderId="4" xfId="1" applyNumberFormat="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1" fontId="3" fillId="3" borderId="4" xfId="1" applyNumberFormat="1" applyFont="1" applyFill="1" applyBorder="1" applyAlignment="1">
      <alignment horizontal="center" vertical="center" wrapText="1"/>
    </xf>
    <xf numFmtId="1" fontId="3" fillId="3" borderId="2" xfId="1" applyNumberFormat="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3" fillId="3" borderId="1" xfId="1" applyFont="1" applyFill="1" applyBorder="1" applyAlignment="1">
      <alignment horizontal="center" vertical="center" wrapText="1"/>
    </xf>
    <xf numFmtId="4" fontId="3" fillId="3" borderId="1" xfId="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0" fontId="2" fillId="0" borderId="0" xfId="1" applyFont="1" applyAlignment="1">
      <alignment horizontal="left"/>
    </xf>
    <xf numFmtId="0" fontId="3" fillId="0" borderId="0" xfId="1" applyFont="1" applyAlignment="1">
      <alignment horizontal="left"/>
    </xf>
    <xf numFmtId="4" fontId="3" fillId="0" borderId="1" xfId="1" applyNumberFormat="1" applyFont="1" applyFill="1" applyBorder="1" applyAlignment="1">
      <alignment horizontal="right" vertical="center"/>
    </xf>
    <xf numFmtId="1" fontId="2" fillId="3" borderId="1" xfId="1"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3" fontId="3" fillId="3" borderId="1" xfId="1" applyNumberFormat="1" applyFont="1" applyFill="1" applyBorder="1" applyAlignment="1">
      <alignment horizontal="center" vertical="center" wrapText="1"/>
    </xf>
    <xf numFmtId="4" fontId="3" fillId="3"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2" fillId="2" borderId="1" xfId="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4" fontId="10" fillId="3" borderId="4" xfId="1" applyNumberFormat="1" applyFont="1" applyFill="1" applyBorder="1" applyAlignment="1">
      <alignment horizontal="left" vertical="center" wrapText="1"/>
    </xf>
    <xf numFmtId="4" fontId="10" fillId="3" borderId="2" xfId="1" applyNumberFormat="1" applyFont="1" applyFill="1" applyBorder="1" applyAlignment="1">
      <alignment horizontal="left" vertical="center" wrapText="1"/>
    </xf>
    <xf numFmtId="0" fontId="3" fillId="3" borderId="4"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165" fontId="3" fillId="3" borderId="4" xfId="1" applyNumberFormat="1" applyFont="1" applyFill="1" applyBorder="1" applyAlignment="1">
      <alignment horizontal="center" vertical="center" wrapText="1"/>
    </xf>
    <xf numFmtId="165" fontId="3" fillId="3" borderId="2"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3" borderId="4" xfId="1" applyNumberFormat="1" applyFont="1" applyFill="1" applyBorder="1" applyAlignment="1">
      <alignment horizontal="right" vertical="center"/>
    </xf>
    <xf numFmtId="4" fontId="10" fillId="3" borderId="2" xfId="1" applyNumberFormat="1" applyFont="1" applyFill="1" applyBorder="1" applyAlignment="1">
      <alignment horizontal="right" vertical="center"/>
    </xf>
    <xf numFmtId="4" fontId="3" fillId="3" borderId="4" xfId="1" applyNumberFormat="1" applyFont="1" applyFill="1" applyBorder="1" applyAlignment="1">
      <alignment horizontal="right" vertical="center"/>
    </xf>
    <xf numFmtId="4" fontId="3" fillId="3" borderId="2" xfId="1" applyNumberFormat="1" applyFont="1" applyFill="1" applyBorder="1" applyAlignment="1">
      <alignment horizontal="right" vertical="center"/>
    </xf>
    <xf numFmtId="0" fontId="13" fillId="3"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1" fontId="3" fillId="3" borderId="8" xfId="1"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4" fontId="10" fillId="3" borderId="8" xfId="1" applyNumberFormat="1" applyFont="1" applyFill="1" applyBorder="1" applyAlignment="1">
      <alignment horizontal="right" vertical="center"/>
    </xf>
    <xf numFmtId="4" fontId="3" fillId="3" borderId="8" xfId="1" applyNumberFormat="1" applyFont="1" applyFill="1" applyBorder="1" applyAlignment="1">
      <alignment horizontal="right" vertical="center"/>
    </xf>
    <xf numFmtId="0" fontId="3" fillId="3" borderId="8" xfId="1" applyFont="1" applyFill="1" applyBorder="1" applyAlignment="1">
      <alignment horizontal="center" vertical="center" wrapText="1"/>
    </xf>
    <xf numFmtId="0" fontId="10" fillId="3" borderId="8" xfId="0" applyFont="1" applyFill="1" applyBorder="1" applyAlignment="1">
      <alignment horizontal="center" vertical="center" wrapText="1"/>
    </xf>
    <xf numFmtId="165" fontId="3" fillId="3" borderId="8" xfId="1"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4" fontId="10" fillId="3" borderId="8" xfId="1" applyNumberFormat="1" applyFont="1" applyFill="1" applyBorder="1" applyAlignment="1">
      <alignment horizontal="left" vertical="center" wrapText="1"/>
    </xf>
    <xf numFmtId="1" fontId="3" fillId="0" borderId="8" xfId="1" applyNumberFormat="1" applyFont="1" applyFill="1" applyBorder="1" applyAlignment="1">
      <alignment horizontal="center" vertical="center" wrapText="1"/>
    </xf>
    <xf numFmtId="4" fontId="3" fillId="0"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1" fontId="2" fillId="3" borderId="4" xfId="1" applyNumberFormat="1" applyFont="1" applyFill="1" applyBorder="1" applyAlignment="1">
      <alignment horizontal="center" vertical="center" wrapText="1"/>
    </xf>
    <xf numFmtId="4" fontId="10" fillId="0" borderId="2" xfId="1" applyNumberFormat="1" applyFont="1" applyFill="1" applyBorder="1" applyAlignment="1">
      <alignment horizontal="right" vertical="center"/>
    </xf>
    <xf numFmtId="4" fontId="10" fillId="0" borderId="4" xfId="1" applyNumberFormat="1" applyFont="1" applyFill="1" applyBorder="1" applyAlignment="1">
      <alignment horizontal="right" vertical="center"/>
    </xf>
    <xf numFmtId="0" fontId="1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 fontId="10" fillId="3" borderId="1" xfId="1" applyNumberFormat="1" applyFont="1" applyFill="1" applyBorder="1" applyAlignment="1">
      <alignment horizontal="left" vertical="center" wrapText="1"/>
    </xf>
    <xf numFmtId="4" fontId="3" fillId="3" borderId="1" xfId="1" applyNumberFormat="1" applyFont="1" applyFill="1" applyBorder="1" applyAlignment="1">
      <alignment horizontal="right" vertical="center"/>
    </xf>
    <xf numFmtId="4" fontId="10" fillId="3" borderId="4" xfId="1" applyNumberFormat="1" applyFont="1" applyFill="1" applyBorder="1" applyAlignment="1">
      <alignment vertical="center" wrapText="1"/>
    </xf>
    <xf numFmtId="4" fontId="10" fillId="3" borderId="2" xfId="1" applyNumberFormat="1" applyFont="1" applyFill="1" applyBorder="1" applyAlignment="1">
      <alignment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3" borderId="8" xfId="1" applyNumberFormat="1" applyFont="1" applyFill="1" applyBorder="1" applyAlignment="1">
      <alignment horizontal="left" vertical="top" wrapText="1"/>
    </xf>
    <xf numFmtId="3" fontId="10" fillId="0" borderId="1" xfId="0" applyNumberFormat="1" applyFont="1" applyFill="1" applyBorder="1" applyAlignment="1">
      <alignment horizontal="center" vertical="center" wrapText="1"/>
    </xf>
    <xf numFmtId="4" fontId="3" fillId="3" borderId="1" xfId="1" applyNumberFormat="1" applyFont="1" applyFill="1" applyBorder="1" applyAlignment="1">
      <alignment horizontal="left" vertical="top" wrapText="1"/>
    </xf>
    <xf numFmtId="4" fontId="3" fillId="3" borderId="2" xfId="1" applyNumberFormat="1" applyFont="1" applyFill="1" applyBorder="1" applyAlignment="1">
      <alignment horizontal="center" vertical="center" wrapText="1"/>
    </xf>
    <xf numFmtId="4" fontId="3" fillId="3" borderId="8" xfId="1" applyNumberFormat="1" applyFont="1" applyFill="1" applyBorder="1" applyAlignment="1">
      <alignment horizontal="left" vertical="top" wrapText="1"/>
    </xf>
    <xf numFmtId="4" fontId="3" fillId="3" borderId="2" xfId="1" applyNumberFormat="1" applyFont="1" applyFill="1" applyBorder="1" applyAlignment="1">
      <alignment horizontal="left" vertical="top" wrapText="1"/>
    </xf>
    <xf numFmtId="1" fontId="3" fillId="0" borderId="1" xfId="1"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4" fontId="3" fillId="3" borderId="4" xfId="1" applyNumberFormat="1" applyFont="1" applyFill="1" applyBorder="1" applyAlignment="1">
      <alignment horizontal="center" vertical="center" wrapText="1"/>
    </xf>
    <xf numFmtId="4" fontId="3" fillId="3" borderId="4" xfId="1" applyNumberFormat="1" applyFont="1" applyFill="1" applyBorder="1" applyAlignment="1">
      <alignment horizontal="left" vertical="center" wrapText="1"/>
    </xf>
    <xf numFmtId="4" fontId="3" fillId="3"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4" fontId="3" fillId="0" borderId="8" xfId="1" applyNumberFormat="1" applyFont="1" applyFill="1" applyBorder="1" applyAlignment="1">
      <alignment horizontal="right" vertical="center"/>
    </xf>
    <xf numFmtId="0" fontId="3" fillId="0" borderId="8" xfId="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 fontId="3" fillId="3" borderId="8" xfId="1" applyNumberFormat="1" applyFont="1" applyFill="1" applyBorder="1" applyAlignment="1">
      <alignment horizontal="center" vertical="center" wrapText="1"/>
    </xf>
    <xf numFmtId="4" fontId="3" fillId="3" borderId="8" xfId="1" applyNumberFormat="1" applyFont="1" applyFill="1" applyBorder="1" applyAlignment="1">
      <alignment horizontal="left" vertical="center" wrapText="1"/>
    </xf>
    <xf numFmtId="4" fontId="3" fillId="3" borderId="4" xfId="1" applyNumberFormat="1" applyFont="1" applyFill="1" applyBorder="1" applyAlignment="1">
      <alignment horizontal="center" vertical="top" wrapText="1"/>
    </xf>
    <xf numFmtId="4" fontId="3" fillId="3" borderId="8" xfId="1" applyNumberFormat="1" applyFont="1" applyFill="1" applyBorder="1" applyAlignment="1">
      <alignment horizontal="center" vertical="top" wrapText="1"/>
    </xf>
    <xf numFmtId="4" fontId="3" fillId="3" borderId="2" xfId="1" applyNumberFormat="1" applyFont="1" applyFill="1" applyBorder="1" applyAlignment="1">
      <alignment horizontal="center" vertical="top"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3" borderId="1" xfId="1" applyNumberFormat="1" applyFont="1" applyFill="1" applyBorder="1" applyAlignment="1">
      <alignment horizontal="center" vertical="top" wrapText="1"/>
    </xf>
    <xf numFmtId="4" fontId="3" fillId="3" borderId="4" xfId="1" applyNumberFormat="1" applyFont="1" applyFill="1" applyBorder="1" applyAlignment="1">
      <alignment horizontal="left" vertical="top" wrapText="1"/>
    </xf>
    <xf numFmtId="0" fontId="2" fillId="0" borderId="0" xfId="1" applyFont="1" applyFill="1" applyAlignment="1">
      <alignment horizontal="left"/>
    </xf>
    <xf numFmtId="0" fontId="3" fillId="0" borderId="0" xfId="1" applyFont="1" applyFill="1" applyAlignment="1">
      <alignment horizontal="left"/>
    </xf>
    <xf numFmtId="3" fontId="3" fillId="0" borderId="1" xfId="0" applyNumberFormat="1"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4"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cell r="R38">
            <v>39231966.500000007</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D4" zoomScale="85" zoomScaleNormal="85" zoomScaleSheetLayoutView="85" zoomScalePageLayoutView="70" workbookViewId="0">
      <selection activeCell="Q8" sqref="Q8"/>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28" t="s">
        <v>82</v>
      </c>
      <c r="B1" s="128"/>
      <c r="C1" s="128"/>
      <c r="D1" s="128"/>
      <c r="E1" s="128"/>
      <c r="F1" s="128"/>
      <c r="G1" s="128"/>
      <c r="H1" s="128"/>
      <c r="I1" s="128"/>
      <c r="J1" s="128"/>
      <c r="K1" s="128"/>
      <c r="L1" s="128"/>
      <c r="M1" s="128"/>
      <c r="N1" s="128"/>
      <c r="O1" s="128"/>
      <c r="P1" s="128"/>
      <c r="Q1" s="128"/>
      <c r="R1" s="128"/>
      <c r="S1" s="128"/>
      <c r="T1" s="128"/>
      <c r="U1" s="128"/>
      <c r="V1" s="18"/>
      <c r="W1" s="18"/>
      <c r="X1" s="18"/>
      <c r="Y1" s="18"/>
    </row>
    <row r="2" spans="1:25" ht="37.15" customHeight="1" x14ac:dyDescent="0.2">
      <c r="A2" s="149" t="s">
        <v>0</v>
      </c>
      <c r="B2" s="133" t="s">
        <v>35</v>
      </c>
      <c r="C2" s="133" t="s">
        <v>1</v>
      </c>
      <c r="D2" s="129" t="s">
        <v>71</v>
      </c>
      <c r="E2" s="133" t="s">
        <v>44</v>
      </c>
      <c r="F2" s="133" t="s">
        <v>63</v>
      </c>
      <c r="G2" s="133" t="s">
        <v>64</v>
      </c>
      <c r="H2" s="133" t="s">
        <v>2</v>
      </c>
      <c r="I2" s="133" t="s">
        <v>3</v>
      </c>
      <c r="J2" s="133" t="s">
        <v>4</v>
      </c>
      <c r="K2" s="133" t="s">
        <v>30</v>
      </c>
      <c r="L2" s="133" t="s">
        <v>33</v>
      </c>
      <c r="M2" s="133" t="s">
        <v>59</v>
      </c>
      <c r="N2" s="133"/>
      <c r="O2" s="133" t="s">
        <v>83</v>
      </c>
      <c r="P2" s="134" t="s">
        <v>61</v>
      </c>
      <c r="Q2" s="135"/>
      <c r="R2" s="135"/>
      <c r="S2" s="135"/>
      <c r="T2" s="135"/>
      <c r="U2" s="135"/>
      <c r="V2" s="135"/>
      <c r="W2" s="136"/>
      <c r="X2" s="129" t="s">
        <v>74</v>
      </c>
      <c r="Y2" s="129" t="s">
        <v>84</v>
      </c>
    </row>
    <row r="3" spans="1:25" ht="66" x14ac:dyDescent="0.2">
      <c r="A3" s="149"/>
      <c r="B3" s="133"/>
      <c r="C3" s="133"/>
      <c r="D3" s="130"/>
      <c r="E3" s="133"/>
      <c r="F3" s="133"/>
      <c r="G3" s="133"/>
      <c r="H3" s="133"/>
      <c r="I3" s="133"/>
      <c r="J3" s="133"/>
      <c r="K3" s="133"/>
      <c r="L3" s="133"/>
      <c r="M3" s="21" t="s">
        <v>5</v>
      </c>
      <c r="N3" s="21" t="s">
        <v>6</v>
      </c>
      <c r="O3" s="133"/>
      <c r="P3" s="21" t="s">
        <v>62</v>
      </c>
      <c r="Q3" s="31" t="s">
        <v>105</v>
      </c>
      <c r="R3" s="21" t="s">
        <v>7</v>
      </c>
      <c r="S3" s="21" t="s">
        <v>8</v>
      </c>
      <c r="T3" s="31" t="s">
        <v>110</v>
      </c>
      <c r="U3" s="21" t="s">
        <v>9</v>
      </c>
      <c r="V3" s="21" t="s">
        <v>10</v>
      </c>
      <c r="W3" s="21" t="s">
        <v>11</v>
      </c>
      <c r="X3" s="130"/>
      <c r="Y3" s="130"/>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1" t="s">
        <v>77</v>
      </c>
      <c r="Q4" s="31" t="s">
        <v>104</v>
      </c>
      <c r="R4" s="21" t="s">
        <v>41</v>
      </c>
      <c r="S4" s="21" t="s">
        <v>16</v>
      </c>
      <c r="T4" s="31" t="s">
        <v>108</v>
      </c>
      <c r="U4" s="21" t="s">
        <v>76</v>
      </c>
      <c r="V4" s="21" t="s">
        <v>42</v>
      </c>
      <c r="W4" s="21" t="s">
        <v>43</v>
      </c>
      <c r="X4" s="21" t="s">
        <v>86</v>
      </c>
      <c r="Y4" s="21"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1" t="s">
        <v>24</v>
      </c>
      <c r="Q5" s="31" t="s">
        <v>106</v>
      </c>
      <c r="R5" s="21" t="s">
        <v>25</v>
      </c>
      <c r="S5" s="21" t="s">
        <v>26</v>
      </c>
      <c r="T5" s="31" t="s">
        <v>109</v>
      </c>
      <c r="U5" s="21" t="s">
        <v>27</v>
      </c>
      <c r="V5" s="21" t="s">
        <v>28</v>
      </c>
      <c r="W5" s="21" t="s">
        <v>29</v>
      </c>
      <c r="X5" s="21" t="s">
        <v>75</v>
      </c>
      <c r="Y5" s="21"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24">
        <v>16</v>
      </c>
      <c r="Q6" s="33">
        <v>17</v>
      </c>
      <c r="R6" s="24">
        <v>18</v>
      </c>
      <c r="S6" s="30">
        <v>19</v>
      </c>
      <c r="T6" s="30">
        <v>20</v>
      </c>
      <c r="U6" s="30">
        <v>21</v>
      </c>
      <c r="V6" s="30">
        <v>22</v>
      </c>
      <c r="W6" s="30">
        <v>23</v>
      </c>
      <c r="X6" s="30">
        <v>24</v>
      </c>
      <c r="Y6" s="30">
        <v>25</v>
      </c>
    </row>
    <row r="7" spans="1:25" ht="141.75" customHeight="1" x14ac:dyDescent="0.2">
      <c r="A7" s="137">
        <v>1</v>
      </c>
      <c r="B7" s="137" t="s">
        <v>46</v>
      </c>
      <c r="C7" s="138" t="s">
        <v>47</v>
      </c>
      <c r="D7" s="131">
        <v>3</v>
      </c>
      <c r="E7" s="144">
        <v>3.2</v>
      </c>
      <c r="F7" s="146" t="s">
        <v>48</v>
      </c>
      <c r="G7" s="147" t="s">
        <v>94</v>
      </c>
      <c r="H7" s="139" t="s">
        <v>49</v>
      </c>
      <c r="I7" s="139" t="s">
        <v>88</v>
      </c>
      <c r="J7" s="139" t="s">
        <v>89</v>
      </c>
      <c r="K7" s="139" t="s">
        <v>93</v>
      </c>
      <c r="L7" s="8" t="s">
        <v>56</v>
      </c>
      <c r="M7" s="41" t="s">
        <v>51</v>
      </c>
      <c r="N7" s="41" t="s">
        <v>58</v>
      </c>
      <c r="O7" s="145" t="s">
        <v>50</v>
      </c>
      <c r="P7" s="142">
        <v>12854287.34</v>
      </c>
      <c r="Q7" s="42">
        <v>6578052.71</v>
      </c>
      <c r="R7" s="6">
        <v>5262442.16</v>
      </c>
      <c r="S7" s="26">
        <v>0.8</v>
      </c>
      <c r="T7" s="6">
        <f>Q7*0.18</f>
        <v>1184049.4878</v>
      </c>
      <c r="U7" s="26">
        <v>0.18</v>
      </c>
      <c r="V7" s="6">
        <v>131561.06</v>
      </c>
      <c r="W7" s="26">
        <v>0.02</v>
      </c>
      <c r="X7" s="142">
        <v>12854287.34</v>
      </c>
      <c r="Y7" s="6">
        <v>0</v>
      </c>
    </row>
    <row r="8" spans="1:25" ht="141.75" customHeight="1" x14ac:dyDescent="0.2">
      <c r="A8" s="137"/>
      <c r="B8" s="137"/>
      <c r="C8" s="138"/>
      <c r="D8" s="132"/>
      <c r="E8" s="144"/>
      <c r="F8" s="146"/>
      <c r="G8" s="148"/>
      <c r="H8" s="139"/>
      <c r="I8" s="143"/>
      <c r="J8" s="143"/>
      <c r="K8" s="143"/>
      <c r="L8" s="8" t="s">
        <v>57</v>
      </c>
      <c r="M8" s="40" t="s">
        <v>52</v>
      </c>
      <c r="N8" s="40" t="s">
        <v>53</v>
      </c>
      <c r="O8" s="145"/>
      <c r="P8" s="142"/>
      <c r="Q8" s="42">
        <v>6276234.6299999999</v>
      </c>
      <c r="R8" s="6">
        <v>5020987.7</v>
      </c>
      <c r="S8" s="27">
        <v>0.8</v>
      </c>
      <c r="T8" s="6">
        <v>1129722.24</v>
      </c>
      <c r="U8" s="26">
        <v>0.18</v>
      </c>
      <c r="V8" s="6">
        <v>125524.69</v>
      </c>
      <c r="W8" s="27">
        <v>0.02</v>
      </c>
      <c r="X8" s="142"/>
      <c r="Y8" s="7">
        <v>0</v>
      </c>
    </row>
    <row r="9" spans="1:25" ht="42" customHeight="1" x14ac:dyDescent="0.2">
      <c r="A9" s="149" t="s">
        <v>60</v>
      </c>
      <c r="B9" s="149"/>
      <c r="C9" s="149"/>
      <c r="D9" s="149"/>
      <c r="E9" s="149"/>
      <c r="F9" s="149"/>
      <c r="G9" s="149"/>
      <c r="H9" s="149"/>
      <c r="I9" s="149"/>
      <c r="J9" s="149"/>
      <c r="K9" s="149"/>
      <c r="L9" s="149"/>
      <c r="M9" s="149"/>
      <c r="N9" s="149"/>
      <c r="O9" s="15"/>
      <c r="P9" s="16">
        <f>SUM(P7)</f>
        <v>12854287.34</v>
      </c>
      <c r="Q9" s="16">
        <f>SUM(Q7:Q8)</f>
        <v>12854287.34</v>
      </c>
      <c r="R9" s="16">
        <f>SUM(R7:R8)</f>
        <v>10283429.859999999</v>
      </c>
      <c r="S9" s="16"/>
      <c r="T9" s="16">
        <f>SUM(T7:T8)</f>
        <v>2313771.7278</v>
      </c>
      <c r="U9" s="16"/>
      <c r="V9" s="16">
        <f>V7+V8</f>
        <v>257085.75</v>
      </c>
      <c r="W9" s="17"/>
      <c r="X9" s="17">
        <f>R9+T9+V9</f>
        <v>12854287.3378</v>
      </c>
      <c r="Y9" s="16">
        <f>Y7+Y8</f>
        <v>0</v>
      </c>
    </row>
    <row r="10" spans="1:25" x14ac:dyDescent="0.2">
      <c r="P10" s="5"/>
      <c r="Q10" s="5"/>
      <c r="R10" s="5"/>
    </row>
    <row r="11" spans="1:25" ht="28.5" customHeight="1" x14ac:dyDescent="0.3">
      <c r="A11" s="140" t="s">
        <v>192</v>
      </c>
      <c r="B11" s="141"/>
      <c r="C11" s="141"/>
      <c r="D11" s="141"/>
      <c r="E11" s="141"/>
      <c r="F11" s="141"/>
      <c r="G11" s="141"/>
      <c r="H11" s="141"/>
      <c r="I11" s="141"/>
      <c r="J11" s="141"/>
      <c r="K11" s="141"/>
      <c r="L11" s="141"/>
      <c r="M11" s="141"/>
      <c r="N11" s="141"/>
      <c r="O11" s="141"/>
      <c r="P11" s="141"/>
      <c r="Q11" s="141"/>
      <c r="R11" s="141"/>
      <c r="S11" s="141"/>
      <c r="T11" s="141"/>
      <c r="U11" s="141"/>
      <c r="V11" s="141"/>
      <c r="W11" s="141"/>
      <c r="X11" s="19"/>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X2:X3"/>
    <mergeCell ref="Y2:Y3"/>
    <mergeCell ref="A9:N9"/>
    <mergeCell ref="C2:C3"/>
    <mergeCell ref="F2:F3"/>
    <mergeCell ref="H2:H3"/>
    <mergeCell ref="A2:A3"/>
    <mergeCell ref="G2:G3"/>
    <mergeCell ref="X7:X8"/>
    <mergeCell ref="A11:W11"/>
    <mergeCell ref="P7:P8"/>
    <mergeCell ref="K7:K8"/>
    <mergeCell ref="E7:E8"/>
    <mergeCell ref="B7:B8"/>
    <mergeCell ref="J7:J8"/>
    <mergeCell ref="O7:O8"/>
    <mergeCell ref="F7:F8"/>
    <mergeCell ref="G7:G8"/>
    <mergeCell ref="I7:I8"/>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7"/>
  <sheetViews>
    <sheetView view="pageBreakPreview" topLeftCell="G33" zoomScale="70" zoomScaleNormal="70" zoomScaleSheetLayoutView="70" zoomScalePageLayoutView="70" workbookViewId="0">
      <selection activeCell="Y38" sqref="Y38"/>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28" t="s">
        <v>90</v>
      </c>
      <c r="B1" s="128"/>
      <c r="C1" s="128"/>
      <c r="D1" s="128"/>
      <c r="E1" s="128"/>
      <c r="F1" s="128"/>
      <c r="G1" s="128"/>
      <c r="H1" s="128"/>
      <c r="I1" s="128"/>
      <c r="J1" s="128"/>
      <c r="K1" s="128"/>
      <c r="L1" s="128"/>
      <c r="M1" s="128"/>
      <c r="N1" s="128"/>
      <c r="O1" s="128"/>
      <c r="P1" s="128"/>
      <c r="Q1" s="128"/>
      <c r="R1" s="128"/>
      <c r="S1" s="128"/>
      <c r="T1" s="128"/>
      <c r="U1" s="128"/>
      <c r="V1" s="18"/>
      <c r="W1" s="18"/>
      <c r="X1" s="18"/>
      <c r="Y1" s="18"/>
    </row>
    <row r="2" spans="1:25" ht="37.15" customHeight="1" x14ac:dyDescent="0.2">
      <c r="A2" s="149" t="s">
        <v>0</v>
      </c>
      <c r="B2" s="133" t="s">
        <v>35</v>
      </c>
      <c r="C2" s="133" t="s">
        <v>1</v>
      </c>
      <c r="D2" s="129" t="s">
        <v>71</v>
      </c>
      <c r="E2" s="133" t="s">
        <v>44</v>
      </c>
      <c r="F2" s="133" t="s">
        <v>63</v>
      </c>
      <c r="G2" s="133" t="s">
        <v>64</v>
      </c>
      <c r="H2" s="133" t="s">
        <v>2</v>
      </c>
      <c r="I2" s="133" t="s">
        <v>3</v>
      </c>
      <c r="J2" s="133" t="s">
        <v>4</v>
      </c>
      <c r="K2" s="133" t="s">
        <v>30</v>
      </c>
      <c r="L2" s="133" t="s">
        <v>33</v>
      </c>
      <c r="M2" s="133" t="s">
        <v>59</v>
      </c>
      <c r="N2" s="133"/>
      <c r="O2" s="133" t="s">
        <v>83</v>
      </c>
      <c r="P2" s="134" t="s">
        <v>61</v>
      </c>
      <c r="Q2" s="135"/>
      <c r="R2" s="135"/>
      <c r="S2" s="135"/>
      <c r="T2" s="135"/>
      <c r="U2" s="135"/>
      <c r="V2" s="135"/>
      <c r="W2" s="136"/>
      <c r="X2" s="129" t="s">
        <v>74</v>
      </c>
      <c r="Y2" s="129" t="s">
        <v>84</v>
      </c>
    </row>
    <row r="3" spans="1:25" ht="66" x14ac:dyDescent="0.2">
      <c r="A3" s="149"/>
      <c r="B3" s="133"/>
      <c r="C3" s="133"/>
      <c r="D3" s="130"/>
      <c r="E3" s="133"/>
      <c r="F3" s="133"/>
      <c r="G3" s="133"/>
      <c r="H3" s="133"/>
      <c r="I3" s="133"/>
      <c r="J3" s="133"/>
      <c r="K3" s="133"/>
      <c r="L3" s="133"/>
      <c r="M3" s="21" t="s">
        <v>5</v>
      </c>
      <c r="N3" s="21" t="s">
        <v>6</v>
      </c>
      <c r="O3" s="133"/>
      <c r="P3" s="21" t="s">
        <v>62</v>
      </c>
      <c r="Q3" s="31" t="s">
        <v>105</v>
      </c>
      <c r="R3" s="21" t="s">
        <v>7</v>
      </c>
      <c r="S3" s="21" t="s">
        <v>8</v>
      </c>
      <c r="T3" s="29" t="s">
        <v>107</v>
      </c>
      <c r="U3" s="21" t="s">
        <v>9</v>
      </c>
      <c r="V3" s="21" t="s">
        <v>10</v>
      </c>
      <c r="W3" s="21" t="s">
        <v>11</v>
      </c>
      <c r="X3" s="130"/>
      <c r="Y3" s="130"/>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1" t="s">
        <v>77</v>
      </c>
      <c r="Q4" s="31" t="s">
        <v>104</v>
      </c>
      <c r="R4" s="21" t="s">
        <v>41</v>
      </c>
      <c r="S4" s="21" t="s">
        <v>16</v>
      </c>
      <c r="T4" s="29" t="s">
        <v>108</v>
      </c>
      <c r="U4" s="21" t="s">
        <v>76</v>
      </c>
      <c r="V4" s="21" t="s">
        <v>42</v>
      </c>
      <c r="W4" s="21" t="s">
        <v>43</v>
      </c>
      <c r="X4" s="21" t="s">
        <v>86</v>
      </c>
      <c r="Y4" s="21"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1" t="s">
        <v>24</v>
      </c>
      <c r="Q5" s="31" t="s">
        <v>106</v>
      </c>
      <c r="R5" s="21" t="s">
        <v>25</v>
      </c>
      <c r="S5" s="21" t="s">
        <v>26</v>
      </c>
      <c r="T5" s="29" t="s">
        <v>109</v>
      </c>
      <c r="U5" s="21" t="s">
        <v>27</v>
      </c>
      <c r="V5" s="21" t="s">
        <v>28</v>
      </c>
      <c r="W5" s="21" t="s">
        <v>29</v>
      </c>
      <c r="X5" s="21" t="s">
        <v>75</v>
      </c>
      <c r="Y5" s="21" t="s">
        <v>70</v>
      </c>
    </row>
    <row r="6" spans="1:25" ht="16.5" x14ac:dyDescent="0.2">
      <c r="A6" s="35">
        <v>1</v>
      </c>
      <c r="B6" s="35">
        <v>2</v>
      </c>
      <c r="C6" s="35">
        <v>3</v>
      </c>
      <c r="D6" s="35">
        <v>4</v>
      </c>
      <c r="E6" s="35">
        <v>5</v>
      </c>
      <c r="F6" s="35">
        <v>6</v>
      </c>
      <c r="G6" s="35">
        <v>7</v>
      </c>
      <c r="H6" s="35">
        <v>8</v>
      </c>
      <c r="I6" s="35">
        <v>9</v>
      </c>
      <c r="J6" s="35">
        <v>10</v>
      </c>
      <c r="K6" s="35">
        <v>11</v>
      </c>
      <c r="L6" s="35">
        <v>12</v>
      </c>
      <c r="M6" s="35">
        <v>13</v>
      </c>
      <c r="N6" s="35">
        <v>14</v>
      </c>
      <c r="O6" s="35">
        <v>15</v>
      </c>
      <c r="P6" s="35">
        <v>16</v>
      </c>
      <c r="Q6" s="36">
        <v>17</v>
      </c>
      <c r="R6" s="35">
        <v>18</v>
      </c>
      <c r="S6" s="35">
        <v>19</v>
      </c>
      <c r="T6" s="35">
        <v>20</v>
      </c>
      <c r="U6" s="35">
        <v>21</v>
      </c>
      <c r="V6" s="35">
        <v>22</v>
      </c>
      <c r="W6" s="35">
        <v>23</v>
      </c>
      <c r="X6" s="35">
        <v>24</v>
      </c>
      <c r="Y6" s="35">
        <v>25</v>
      </c>
    </row>
    <row r="7" spans="1:25" ht="117.6" customHeight="1" x14ac:dyDescent="0.2">
      <c r="A7" s="137">
        <v>1</v>
      </c>
      <c r="B7" s="137" t="s">
        <v>95</v>
      </c>
      <c r="C7" s="138" t="s">
        <v>96</v>
      </c>
      <c r="D7" s="139">
        <v>2</v>
      </c>
      <c r="E7" s="144">
        <v>2.7</v>
      </c>
      <c r="F7" s="138" t="s">
        <v>97</v>
      </c>
      <c r="G7" s="196" t="s">
        <v>119</v>
      </c>
      <c r="H7" s="139" t="s">
        <v>49</v>
      </c>
      <c r="I7" s="139" t="s">
        <v>102</v>
      </c>
      <c r="J7" s="139" t="s">
        <v>103</v>
      </c>
      <c r="K7" s="139" t="s">
        <v>93</v>
      </c>
      <c r="L7" s="78" t="s">
        <v>98</v>
      </c>
      <c r="M7" s="41" t="s">
        <v>51</v>
      </c>
      <c r="N7" s="41" t="s">
        <v>100</v>
      </c>
      <c r="O7" s="195" t="s">
        <v>114</v>
      </c>
      <c r="P7" s="142">
        <v>3233777.62</v>
      </c>
      <c r="Q7" s="42">
        <v>2173597.27</v>
      </c>
      <c r="R7" s="6">
        <v>1738877.81</v>
      </c>
      <c r="S7" s="28">
        <v>0.8</v>
      </c>
      <c r="T7" s="6">
        <v>391247.51</v>
      </c>
      <c r="U7" s="28">
        <v>0.18</v>
      </c>
      <c r="V7" s="6">
        <f>Q7*0.02</f>
        <v>43471.945400000004</v>
      </c>
      <c r="W7" s="28">
        <v>0.02</v>
      </c>
      <c r="X7" s="142">
        <v>3233777.62</v>
      </c>
      <c r="Y7" s="6">
        <v>0</v>
      </c>
    </row>
    <row r="8" spans="1:25" ht="169.5" customHeight="1" x14ac:dyDescent="0.2">
      <c r="A8" s="137"/>
      <c r="B8" s="137"/>
      <c r="C8" s="138"/>
      <c r="D8" s="139"/>
      <c r="E8" s="144"/>
      <c r="F8" s="138"/>
      <c r="G8" s="196"/>
      <c r="H8" s="139"/>
      <c r="I8" s="139"/>
      <c r="J8" s="139"/>
      <c r="K8" s="143"/>
      <c r="L8" s="78" t="s">
        <v>99</v>
      </c>
      <c r="M8" s="40" t="s">
        <v>52</v>
      </c>
      <c r="N8" s="40" t="s">
        <v>101</v>
      </c>
      <c r="O8" s="195"/>
      <c r="P8" s="142"/>
      <c r="Q8" s="42">
        <v>1060180.3500000001</v>
      </c>
      <c r="R8" s="6">
        <v>848144.28</v>
      </c>
      <c r="S8" s="28">
        <v>0.8</v>
      </c>
      <c r="T8" s="6">
        <f>Q8*0.18</f>
        <v>190832.46300000002</v>
      </c>
      <c r="U8" s="28">
        <v>0.18</v>
      </c>
      <c r="V8" s="6">
        <f>Q8*0.02</f>
        <v>21203.607000000004</v>
      </c>
      <c r="W8" s="28">
        <v>0.02</v>
      </c>
      <c r="X8" s="142"/>
      <c r="Y8" s="7">
        <v>0</v>
      </c>
    </row>
    <row r="9" spans="1:25" ht="191.25" customHeight="1" x14ac:dyDescent="0.2">
      <c r="A9" s="155">
        <v>2</v>
      </c>
      <c r="B9" s="155" t="s">
        <v>111</v>
      </c>
      <c r="C9" s="157" t="s">
        <v>112</v>
      </c>
      <c r="D9" s="170">
        <v>2</v>
      </c>
      <c r="E9" s="159">
        <v>2.7</v>
      </c>
      <c r="F9" s="197" t="s">
        <v>116</v>
      </c>
      <c r="G9" s="198" t="s">
        <v>120</v>
      </c>
      <c r="H9" s="132" t="s">
        <v>49</v>
      </c>
      <c r="I9" s="132" t="s">
        <v>117</v>
      </c>
      <c r="J9" s="132" t="s">
        <v>118</v>
      </c>
      <c r="K9" s="132" t="s">
        <v>93</v>
      </c>
      <c r="L9" s="46" t="s">
        <v>113</v>
      </c>
      <c r="M9" s="57" t="s">
        <v>52</v>
      </c>
      <c r="N9" s="47" t="s">
        <v>53</v>
      </c>
      <c r="O9" s="195" t="s">
        <v>115</v>
      </c>
      <c r="P9" s="180">
        <v>2816081.13</v>
      </c>
      <c r="Q9" s="45">
        <v>1746373.24</v>
      </c>
      <c r="R9" s="38">
        <v>1397098.59</v>
      </c>
      <c r="S9" s="39">
        <v>0.8</v>
      </c>
      <c r="T9" s="38">
        <v>314347.18</v>
      </c>
      <c r="U9" s="39">
        <v>0.18</v>
      </c>
      <c r="V9" s="38">
        <v>34927.47</v>
      </c>
      <c r="W9" s="39">
        <v>0.02</v>
      </c>
      <c r="X9" s="180">
        <v>2816081.13</v>
      </c>
      <c r="Y9" s="38">
        <v>0</v>
      </c>
    </row>
    <row r="10" spans="1:25" ht="154.15" customHeight="1" x14ac:dyDescent="0.2">
      <c r="A10" s="137"/>
      <c r="B10" s="137"/>
      <c r="C10" s="156"/>
      <c r="D10" s="132"/>
      <c r="E10" s="144"/>
      <c r="F10" s="138"/>
      <c r="G10" s="199"/>
      <c r="H10" s="139"/>
      <c r="I10" s="139"/>
      <c r="J10" s="139"/>
      <c r="K10" s="143"/>
      <c r="L10" s="55" t="s">
        <v>189</v>
      </c>
      <c r="M10" s="58" t="s">
        <v>51</v>
      </c>
      <c r="N10" s="56" t="s">
        <v>58</v>
      </c>
      <c r="O10" s="195"/>
      <c r="P10" s="142"/>
      <c r="Q10" s="44">
        <v>1069707.8899999999</v>
      </c>
      <c r="R10" s="6">
        <v>855766.31</v>
      </c>
      <c r="S10" s="28">
        <v>0.8</v>
      </c>
      <c r="T10" s="6">
        <v>192547.42</v>
      </c>
      <c r="U10" s="28">
        <v>0.18</v>
      </c>
      <c r="V10" s="6">
        <v>21394.16</v>
      </c>
      <c r="W10" s="28">
        <v>0.02</v>
      </c>
      <c r="X10" s="142"/>
      <c r="Y10" s="7">
        <v>0</v>
      </c>
    </row>
    <row r="11" spans="1:25" ht="77.45" customHeight="1" x14ac:dyDescent="0.2">
      <c r="A11" s="155">
        <v>3</v>
      </c>
      <c r="B11" s="155" t="s">
        <v>122</v>
      </c>
      <c r="C11" s="185" t="s">
        <v>135</v>
      </c>
      <c r="D11" s="170">
        <v>2</v>
      </c>
      <c r="E11" s="159">
        <v>2.4</v>
      </c>
      <c r="F11" s="192" t="s">
        <v>131</v>
      </c>
      <c r="G11" s="194" t="s">
        <v>134</v>
      </c>
      <c r="H11" s="132" t="s">
        <v>121</v>
      </c>
      <c r="I11" s="132" t="s">
        <v>132</v>
      </c>
      <c r="J11" s="132" t="s">
        <v>133</v>
      </c>
      <c r="K11" s="132" t="s">
        <v>93</v>
      </c>
      <c r="L11" s="55" t="s">
        <v>123</v>
      </c>
      <c r="M11" s="34" t="s">
        <v>51</v>
      </c>
      <c r="N11" s="54" t="s">
        <v>129</v>
      </c>
      <c r="O11" s="162" t="s">
        <v>130</v>
      </c>
      <c r="P11" s="183">
        <v>24330679.260000002</v>
      </c>
      <c r="Q11" s="43">
        <v>900120.06</v>
      </c>
      <c r="R11" s="38">
        <v>720096.04</v>
      </c>
      <c r="S11" s="39">
        <v>0.8</v>
      </c>
      <c r="T11" s="38">
        <v>162021.62</v>
      </c>
      <c r="U11" s="39">
        <v>0.18</v>
      </c>
      <c r="V11" s="38">
        <v>18002.400000000001</v>
      </c>
      <c r="W11" s="39">
        <v>0.02</v>
      </c>
      <c r="X11" s="180">
        <v>26812467.300000001</v>
      </c>
      <c r="Y11" s="38">
        <v>0</v>
      </c>
    </row>
    <row r="12" spans="1:25" ht="77.45" customHeight="1" x14ac:dyDescent="0.2">
      <c r="A12" s="155"/>
      <c r="B12" s="155"/>
      <c r="C12" s="185"/>
      <c r="D12" s="170"/>
      <c r="E12" s="159"/>
      <c r="F12" s="193"/>
      <c r="G12" s="194"/>
      <c r="H12" s="132"/>
      <c r="I12" s="132"/>
      <c r="J12" s="132"/>
      <c r="K12" s="132"/>
      <c r="L12" s="50" t="s">
        <v>124</v>
      </c>
      <c r="M12" s="37" t="s">
        <v>52</v>
      </c>
      <c r="N12" s="48" t="s">
        <v>101</v>
      </c>
      <c r="O12" s="171"/>
      <c r="P12" s="183"/>
      <c r="Q12" s="45">
        <v>8200000.5</v>
      </c>
      <c r="R12" s="38">
        <v>6560000.4000000004</v>
      </c>
      <c r="S12" s="39">
        <v>0.8</v>
      </c>
      <c r="T12" s="52">
        <v>1475525.1</v>
      </c>
      <c r="U12" s="39">
        <v>0.18</v>
      </c>
      <c r="V12" s="38">
        <v>164475</v>
      </c>
      <c r="W12" s="39">
        <v>0.02</v>
      </c>
      <c r="X12" s="180"/>
      <c r="Y12" s="38">
        <v>0</v>
      </c>
    </row>
    <row r="13" spans="1:25" ht="77.45" customHeight="1" x14ac:dyDescent="0.2">
      <c r="A13" s="155"/>
      <c r="B13" s="155"/>
      <c r="C13" s="185"/>
      <c r="D13" s="170"/>
      <c r="E13" s="159"/>
      <c r="F13" s="193"/>
      <c r="G13" s="194"/>
      <c r="H13" s="132"/>
      <c r="I13" s="132"/>
      <c r="J13" s="132"/>
      <c r="K13" s="132"/>
      <c r="L13" s="50" t="s">
        <v>125</v>
      </c>
      <c r="M13" s="34" t="s">
        <v>51</v>
      </c>
      <c r="N13" s="49" t="s">
        <v>100</v>
      </c>
      <c r="O13" s="171"/>
      <c r="P13" s="183"/>
      <c r="Q13" s="45">
        <v>9375000</v>
      </c>
      <c r="R13" s="38">
        <v>7500000</v>
      </c>
      <c r="S13" s="39">
        <v>0.8</v>
      </c>
      <c r="T13" s="53">
        <v>1687500</v>
      </c>
      <c r="U13" s="39">
        <v>0.18</v>
      </c>
      <c r="V13" s="38">
        <v>187500</v>
      </c>
      <c r="W13" s="39">
        <v>0.02</v>
      </c>
      <c r="X13" s="180"/>
      <c r="Y13" s="38">
        <v>0</v>
      </c>
    </row>
    <row r="14" spans="1:25" ht="116.25" customHeight="1" x14ac:dyDescent="0.2">
      <c r="A14" s="155"/>
      <c r="B14" s="155"/>
      <c r="C14" s="185"/>
      <c r="D14" s="170"/>
      <c r="E14" s="159"/>
      <c r="F14" s="193"/>
      <c r="G14" s="194"/>
      <c r="H14" s="132"/>
      <c r="I14" s="132"/>
      <c r="J14" s="132"/>
      <c r="K14" s="132"/>
      <c r="L14" s="50" t="s">
        <v>126</v>
      </c>
      <c r="M14" s="34" t="s">
        <v>51</v>
      </c>
      <c r="N14" s="49" t="s">
        <v>58</v>
      </c>
      <c r="O14" s="171"/>
      <c r="P14" s="183"/>
      <c r="Q14" s="45">
        <v>4500000</v>
      </c>
      <c r="R14" s="38">
        <v>3600000</v>
      </c>
      <c r="S14" s="39">
        <v>0.8</v>
      </c>
      <c r="T14" s="6">
        <v>810000</v>
      </c>
      <c r="U14" s="39">
        <v>0.18</v>
      </c>
      <c r="V14" s="38">
        <v>90000</v>
      </c>
      <c r="W14" s="39">
        <v>0.02</v>
      </c>
      <c r="X14" s="180"/>
      <c r="Y14" s="38">
        <v>0</v>
      </c>
    </row>
    <row r="15" spans="1:25" ht="103.5" customHeight="1" x14ac:dyDescent="0.2">
      <c r="A15" s="155"/>
      <c r="B15" s="155"/>
      <c r="C15" s="185"/>
      <c r="D15" s="170"/>
      <c r="E15" s="159"/>
      <c r="F15" s="193"/>
      <c r="G15" s="194"/>
      <c r="H15" s="132"/>
      <c r="I15" s="132"/>
      <c r="J15" s="132"/>
      <c r="K15" s="132"/>
      <c r="L15" s="50" t="s">
        <v>127</v>
      </c>
      <c r="M15" s="37" t="s">
        <v>52</v>
      </c>
      <c r="N15" s="48" t="s">
        <v>101</v>
      </c>
      <c r="O15" s="171"/>
      <c r="P15" s="183"/>
      <c r="Q15" s="45">
        <v>679486.8</v>
      </c>
      <c r="R15" s="38">
        <v>543589.43999999994</v>
      </c>
      <c r="S15" s="39">
        <v>0.8</v>
      </c>
      <c r="T15" s="38">
        <v>122307.62</v>
      </c>
      <c r="U15" s="39">
        <v>0.18</v>
      </c>
      <c r="V15" s="38">
        <v>13589.74</v>
      </c>
      <c r="W15" s="39">
        <v>0.02</v>
      </c>
      <c r="X15" s="180"/>
      <c r="Y15" s="38">
        <v>0</v>
      </c>
    </row>
    <row r="16" spans="1:25" ht="77.45" customHeight="1" x14ac:dyDescent="0.2">
      <c r="A16" s="154"/>
      <c r="B16" s="154"/>
      <c r="C16" s="156"/>
      <c r="D16" s="170"/>
      <c r="E16" s="158"/>
      <c r="F16" s="193"/>
      <c r="G16" s="194"/>
      <c r="H16" s="131"/>
      <c r="I16" s="131"/>
      <c r="J16" s="131"/>
      <c r="K16" s="182"/>
      <c r="L16" s="51" t="s">
        <v>128</v>
      </c>
      <c r="M16" s="59" t="s">
        <v>52</v>
      </c>
      <c r="N16" s="64" t="s">
        <v>101</v>
      </c>
      <c r="O16" s="171"/>
      <c r="P16" s="184"/>
      <c r="Q16" s="60">
        <v>676071.9</v>
      </c>
      <c r="R16" s="61">
        <v>540857.52</v>
      </c>
      <c r="S16" s="28">
        <v>0.8</v>
      </c>
      <c r="T16" s="61">
        <v>121692.94</v>
      </c>
      <c r="U16" s="28">
        <v>0.18</v>
      </c>
      <c r="V16" s="61">
        <v>13521.44</v>
      </c>
      <c r="W16" s="62">
        <v>0.02</v>
      </c>
      <c r="X16" s="181"/>
      <c r="Y16" s="63">
        <v>0</v>
      </c>
    </row>
    <row r="17" spans="1:25" ht="51.6" customHeight="1" x14ac:dyDescent="0.2">
      <c r="A17" s="137">
        <v>4</v>
      </c>
      <c r="B17" s="137" t="s">
        <v>136</v>
      </c>
      <c r="C17" s="185" t="s">
        <v>137</v>
      </c>
      <c r="D17" s="139">
        <v>2</v>
      </c>
      <c r="E17" s="144">
        <v>2.7</v>
      </c>
      <c r="F17" s="186" t="s">
        <v>143</v>
      </c>
      <c r="G17" s="188" t="s">
        <v>142</v>
      </c>
      <c r="H17" s="139" t="s">
        <v>49</v>
      </c>
      <c r="I17" s="200" t="s">
        <v>144</v>
      </c>
      <c r="J17" s="200" t="s">
        <v>145</v>
      </c>
      <c r="K17" s="139" t="s">
        <v>93</v>
      </c>
      <c r="L17" s="55" t="s">
        <v>126</v>
      </c>
      <c r="M17" s="34" t="s">
        <v>51</v>
      </c>
      <c r="N17" s="49" t="s">
        <v>58</v>
      </c>
      <c r="O17" s="162" t="s">
        <v>114</v>
      </c>
      <c r="P17" s="164">
        <v>3499630.11</v>
      </c>
      <c r="Q17" s="65">
        <v>1850000</v>
      </c>
      <c r="R17" s="67">
        <v>1480000</v>
      </c>
      <c r="S17" s="39">
        <v>0.8</v>
      </c>
      <c r="T17" s="6">
        <v>333000</v>
      </c>
      <c r="U17" s="39">
        <v>0.18</v>
      </c>
      <c r="V17" s="6">
        <v>37000</v>
      </c>
      <c r="W17" s="62">
        <v>0.02</v>
      </c>
      <c r="X17" s="166">
        <v>3688121.68</v>
      </c>
      <c r="Y17" s="7">
        <v>0</v>
      </c>
    </row>
    <row r="18" spans="1:25" ht="51.6" customHeight="1" x14ac:dyDescent="0.2">
      <c r="A18" s="137"/>
      <c r="B18" s="137"/>
      <c r="C18" s="185"/>
      <c r="D18" s="139"/>
      <c r="E18" s="144"/>
      <c r="F18" s="187"/>
      <c r="G18" s="188"/>
      <c r="H18" s="139"/>
      <c r="I18" s="200"/>
      <c r="J18" s="200"/>
      <c r="K18" s="139"/>
      <c r="L18" s="55" t="s">
        <v>138</v>
      </c>
      <c r="M18" s="34" t="s">
        <v>51</v>
      </c>
      <c r="N18" s="49" t="s">
        <v>58</v>
      </c>
      <c r="O18" s="171"/>
      <c r="P18" s="172"/>
      <c r="Q18" s="66">
        <v>450000</v>
      </c>
      <c r="R18" s="67">
        <v>360000</v>
      </c>
      <c r="S18" s="39">
        <v>0.8</v>
      </c>
      <c r="T18" s="6">
        <v>81000</v>
      </c>
      <c r="U18" s="39">
        <v>0.18</v>
      </c>
      <c r="V18" s="6">
        <v>9000</v>
      </c>
      <c r="W18" s="62">
        <v>0.02</v>
      </c>
      <c r="X18" s="173"/>
      <c r="Y18" s="7">
        <v>0</v>
      </c>
    </row>
    <row r="19" spans="1:25" ht="51.6" customHeight="1" x14ac:dyDescent="0.2">
      <c r="A19" s="137"/>
      <c r="B19" s="137"/>
      <c r="C19" s="185"/>
      <c r="D19" s="139"/>
      <c r="E19" s="144"/>
      <c r="F19" s="187"/>
      <c r="G19" s="188"/>
      <c r="H19" s="139"/>
      <c r="I19" s="200"/>
      <c r="J19" s="200"/>
      <c r="K19" s="139"/>
      <c r="L19" s="55" t="s">
        <v>139</v>
      </c>
      <c r="M19" s="34" t="s">
        <v>51</v>
      </c>
      <c r="N19" s="49" t="s">
        <v>58</v>
      </c>
      <c r="O19" s="171"/>
      <c r="P19" s="172"/>
      <c r="Q19" s="66">
        <v>449930.11</v>
      </c>
      <c r="R19" s="67">
        <v>359944.08</v>
      </c>
      <c r="S19" s="39">
        <v>0.8</v>
      </c>
      <c r="T19" s="6">
        <v>80987.42</v>
      </c>
      <c r="U19" s="39">
        <v>0.18</v>
      </c>
      <c r="V19" s="6">
        <v>8998.61</v>
      </c>
      <c r="W19" s="62">
        <v>0.02</v>
      </c>
      <c r="X19" s="173"/>
      <c r="Y19" s="7">
        <v>0</v>
      </c>
    </row>
    <row r="20" spans="1:25" ht="51.6" customHeight="1" x14ac:dyDescent="0.2">
      <c r="A20" s="137"/>
      <c r="B20" s="137"/>
      <c r="C20" s="185"/>
      <c r="D20" s="139"/>
      <c r="E20" s="144"/>
      <c r="F20" s="187"/>
      <c r="G20" s="188"/>
      <c r="H20" s="139"/>
      <c r="I20" s="200"/>
      <c r="J20" s="200"/>
      <c r="K20" s="139"/>
      <c r="L20" s="55" t="s">
        <v>140</v>
      </c>
      <c r="M20" s="69" t="s">
        <v>52</v>
      </c>
      <c r="N20" s="64" t="s">
        <v>141</v>
      </c>
      <c r="O20" s="163"/>
      <c r="P20" s="165"/>
      <c r="Q20" s="70">
        <v>749700</v>
      </c>
      <c r="R20" s="71">
        <v>599760</v>
      </c>
      <c r="S20" s="62">
        <v>0.8</v>
      </c>
      <c r="T20" s="61">
        <v>134946</v>
      </c>
      <c r="U20" s="62">
        <v>0.18</v>
      </c>
      <c r="V20" s="61">
        <v>14994</v>
      </c>
      <c r="W20" s="62">
        <v>0.02</v>
      </c>
      <c r="X20" s="173"/>
      <c r="Y20" s="7">
        <v>0</v>
      </c>
    </row>
    <row r="21" spans="1:25" ht="177.75" customHeight="1" x14ac:dyDescent="0.2">
      <c r="A21" s="154">
        <v>5</v>
      </c>
      <c r="B21" s="154" t="s">
        <v>146</v>
      </c>
      <c r="C21" s="156" t="s">
        <v>147</v>
      </c>
      <c r="D21" s="131">
        <v>2</v>
      </c>
      <c r="E21" s="158">
        <v>2.7</v>
      </c>
      <c r="F21" s="168" t="s">
        <v>149</v>
      </c>
      <c r="G21" s="190" t="s">
        <v>150</v>
      </c>
      <c r="H21" s="131" t="s">
        <v>49</v>
      </c>
      <c r="I21" s="150" t="s">
        <v>151</v>
      </c>
      <c r="J21" s="150" t="s">
        <v>152</v>
      </c>
      <c r="K21" s="131" t="s">
        <v>93</v>
      </c>
      <c r="L21" s="55" t="s">
        <v>148</v>
      </c>
      <c r="M21" s="69" t="s">
        <v>52</v>
      </c>
      <c r="N21" s="64" t="s">
        <v>53</v>
      </c>
      <c r="O21" s="162" t="s">
        <v>115</v>
      </c>
      <c r="P21" s="164">
        <v>3492196.65</v>
      </c>
      <c r="Q21" s="72">
        <v>1749999.97</v>
      </c>
      <c r="R21" s="67">
        <v>1399999.97</v>
      </c>
      <c r="S21" s="28">
        <v>0.8</v>
      </c>
      <c r="T21" s="6">
        <v>315000</v>
      </c>
      <c r="U21" s="28">
        <v>0.18</v>
      </c>
      <c r="V21" s="6">
        <v>35000</v>
      </c>
      <c r="W21" s="28">
        <v>0.02</v>
      </c>
      <c r="X21" s="189">
        <f>P21</f>
        <v>3492196.65</v>
      </c>
      <c r="Y21" s="7">
        <v>0</v>
      </c>
    </row>
    <row r="22" spans="1:25" ht="129" customHeight="1" x14ac:dyDescent="0.2">
      <c r="A22" s="155"/>
      <c r="B22" s="155"/>
      <c r="C22" s="157"/>
      <c r="D22" s="132"/>
      <c r="E22" s="159"/>
      <c r="F22" s="169"/>
      <c r="G22" s="191"/>
      <c r="H22" s="132"/>
      <c r="I22" s="151"/>
      <c r="J22" s="151"/>
      <c r="K22" s="132"/>
      <c r="L22" s="55" t="s">
        <v>189</v>
      </c>
      <c r="M22" s="68" t="s">
        <v>51</v>
      </c>
      <c r="N22" s="64" t="s">
        <v>58</v>
      </c>
      <c r="O22" s="163"/>
      <c r="P22" s="165"/>
      <c r="Q22" s="72">
        <v>1742196.68</v>
      </c>
      <c r="R22" s="67">
        <v>1393757.34</v>
      </c>
      <c r="S22" s="28">
        <v>0.8</v>
      </c>
      <c r="T22" s="6">
        <v>313595.40000000002</v>
      </c>
      <c r="U22" s="28">
        <v>0.18</v>
      </c>
      <c r="V22" s="6">
        <v>34843.94</v>
      </c>
      <c r="W22" s="28">
        <v>0.02</v>
      </c>
      <c r="X22" s="189"/>
      <c r="Y22" s="7">
        <v>0</v>
      </c>
    </row>
    <row r="23" spans="1:25" ht="137.25" customHeight="1" x14ac:dyDescent="0.2">
      <c r="A23" s="154">
        <v>6</v>
      </c>
      <c r="B23" s="154" t="s">
        <v>161</v>
      </c>
      <c r="C23" s="156" t="s">
        <v>162</v>
      </c>
      <c r="D23" s="131">
        <v>2</v>
      </c>
      <c r="E23" s="158">
        <v>2.7</v>
      </c>
      <c r="F23" s="168" t="s">
        <v>163</v>
      </c>
      <c r="G23" s="152" t="s">
        <v>200</v>
      </c>
      <c r="H23" s="131" t="s">
        <v>156</v>
      </c>
      <c r="I23" s="150" t="s">
        <v>164</v>
      </c>
      <c r="J23" s="150" t="s">
        <v>165</v>
      </c>
      <c r="K23" s="131" t="s">
        <v>93</v>
      </c>
      <c r="L23" s="55" t="s">
        <v>188</v>
      </c>
      <c r="M23" s="73" t="s">
        <v>51</v>
      </c>
      <c r="N23" s="75" t="s">
        <v>58</v>
      </c>
      <c r="O23" s="162" t="s">
        <v>114</v>
      </c>
      <c r="P23" s="164">
        <v>666024.35</v>
      </c>
      <c r="Q23" s="66">
        <v>356255.16</v>
      </c>
      <c r="R23" s="76">
        <v>285004.12</v>
      </c>
      <c r="S23" s="28">
        <v>0.8</v>
      </c>
      <c r="T23" s="6">
        <v>64125.93</v>
      </c>
      <c r="U23" s="28">
        <v>0.18</v>
      </c>
      <c r="V23" s="6">
        <v>7125.11</v>
      </c>
      <c r="W23" s="28">
        <v>0.02</v>
      </c>
      <c r="X23" s="164">
        <v>666024.35</v>
      </c>
      <c r="Y23" s="77">
        <v>0</v>
      </c>
    </row>
    <row r="24" spans="1:25" ht="133.5" customHeight="1" x14ac:dyDescent="0.2">
      <c r="A24" s="174"/>
      <c r="B24" s="174"/>
      <c r="C24" s="175"/>
      <c r="D24" s="170"/>
      <c r="E24" s="176"/>
      <c r="F24" s="177"/>
      <c r="G24" s="178"/>
      <c r="H24" s="170"/>
      <c r="I24" s="179"/>
      <c r="J24" s="179"/>
      <c r="K24" s="170"/>
      <c r="L24" s="55" t="s">
        <v>187</v>
      </c>
      <c r="M24" s="73" t="s">
        <v>52</v>
      </c>
      <c r="N24" s="75" t="s">
        <v>53</v>
      </c>
      <c r="O24" s="171"/>
      <c r="P24" s="172"/>
      <c r="Q24" s="66">
        <v>239729.19</v>
      </c>
      <c r="R24" s="76">
        <v>191783.35</v>
      </c>
      <c r="S24" s="28">
        <v>0.8</v>
      </c>
      <c r="T24" s="52">
        <v>43151.25</v>
      </c>
      <c r="U24" s="28">
        <v>0.18</v>
      </c>
      <c r="V24" s="6">
        <v>4794.59</v>
      </c>
      <c r="W24" s="28">
        <v>0.02</v>
      </c>
      <c r="X24" s="172"/>
      <c r="Y24" s="77">
        <v>0</v>
      </c>
    </row>
    <row r="25" spans="1:25" ht="105.6" customHeight="1" x14ac:dyDescent="0.2">
      <c r="A25" s="155"/>
      <c r="B25" s="155"/>
      <c r="C25" s="157"/>
      <c r="D25" s="132"/>
      <c r="E25" s="159"/>
      <c r="F25" s="169"/>
      <c r="G25" s="153"/>
      <c r="H25" s="132"/>
      <c r="I25" s="151"/>
      <c r="J25" s="151"/>
      <c r="K25" s="132"/>
      <c r="L25" s="55" t="s">
        <v>186</v>
      </c>
      <c r="M25" s="73" t="s">
        <v>51</v>
      </c>
      <c r="N25" s="75" t="s">
        <v>58</v>
      </c>
      <c r="O25" s="163"/>
      <c r="P25" s="165"/>
      <c r="Q25" s="66">
        <v>70040</v>
      </c>
      <c r="R25" s="76">
        <v>56032</v>
      </c>
      <c r="S25" s="28">
        <v>0.8</v>
      </c>
      <c r="T25" s="6">
        <v>12607.2</v>
      </c>
      <c r="U25" s="28">
        <v>0.18</v>
      </c>
      <c r="V25" s="6">
        <v>1400.8</v>
      </c>
      <c r="W25" s="28">
        <v>0.02</v>
      </c>
      <c r="X25" s="165"/>
      <c r="Y25" s="77">
        <v>0</v>
      </c>
    </row>
    <row r="26" spans="1:25" ht="124.5" customHeight="1" x14ac:dyDescent="0.2">
      <c r="A26" s="154">
        <v>7</v>
      </c>
      <c r="B26" s="154" t="s">
        <v>153</v>
      </c>
      <c r="C26" s="156" t="s">
        <v>154</v>
      </c>
      <c r="D26" s="131">
        <v>2</v>
      </c>
      <c r="E26" s="158">
        <v>2.7</v>
      </c>
      <c r="F26" s="168" t="s">
        <v>155</v>
      </c>
      <c r="G26" s="152" t="s">
        <v>174</v>
      </c>
      <c r="H26" s="131" t="s">
        <v>156</v>
      </c>
      <c r="I26" s="150" t="s">
        <v>166</v>
      </c>
      <c r="J26" s="150" t="s">
        <v>167</v>
      </c>
      <c r="K26" s="131" t="s">
        <v>93</v>
      </c>
      <c r="L26" s="55" t="s">
        <v>157</v>
      </c>
      <c r="M26" s="74" t="s">
        <v>52</v>
      </c>
      <c r="N26" s="64" t="s">
        <v>53</v>
      </c>
      <c r="O26" s="162" t="s">
        <v>114</v>
      </c>
      <c r="P26" s="164">
        <v>733294.6</v>
      </c>
      <c r="Q26" s="72">
        <v>273360</v>
      </c>
      <c r="R26" s="67">
        <v>218688</v>
      </c>
      <c r="S26" s="28">
        <v>0.8</v>
      </c>
      <c r="T26" s="6">
        <v>49204.800000000003</v>
      </c>
      <c r="U26" s="28">
        <v>0.18</v>
      </c>
      <c r="V26" s="6">
        <v>5467.2</v>
      </c>
      <c r="W26" s="28">
        <v>0.02</v>
      </c>
      <c r="X26" s="166">
        <v>733294.6</v>
      </c>
      <c r="Y26" s="7">
        <v>0</v>
      </c>
    </row>
    <row r="27" spans="1:25" ht="123" customHeight="1" x14ac:dyDescent="0.2">
      <c r="A27" s="174"/>
      <c r="B27" s="174"/>
      <c r="C27" s="175"/>
      <c r="D27" s="170"/>
      <c r="E27" s="176"/>
      <c r="F27" s="177"/>
      <c r="G27" s="178"/>
      <c r="H27" s="170"/>
      <c r="I27" s="179"/>
      <c r="J27" s="179"/>
      <c r="K27" s="170"/>
      <c r="L27" s="55" t="s">
        <v>158</v>
      </c>
      <c r="M27" s="74" t="s">
        <v>51</v>
      </c>
      <c r="N27" s="75" t="s">
        <v>159</v>
      </c>
      <c r="O27" s="171"/>
      <c r="P27" s="172"/>
      <c r="Q27" s="72">
        <v>228370</v>
      </c>
      <c r="R27" s="67">
        <v>182696</v>
      </c>
      <c r="S27" s="28">
        <v>0.8</v>
      </c>
      <c r="T27" s="6">
        <v>41106.6</v>
      </c>
      <c r="U27" s="28">
        <v>0.18</v>
      </c>
      <c r="V27" s="6">
        <v>4567.3999999999996</v>
      </c>
      <c r="W27" s="28">
        <v>0.02</v>
      </c>
      <c r="X27" s="173"/>
      <c r="Y27" s="7">
        <v>0</v>
      </c>
    </row>
    <row r="28" spans="1:25" ht="91.15" customHeight="1" x14ac:dyDescent="0.2">
      <c r="A28" s="155"/>
      <c r="B28" s="155"/>
      <c r="C28" s="157"/>
      <c r="D28" s="132"/>
      <c r="E28" s="159"/>
      <c r="F28" s="169"/>
      <c r="G28" s="153"/>
      <c r="H28" s="132"/>
      <c r="I28" s="151"/>
      <c r="J28" s="151"/>
      <c r="K28" s="132"/>
      <c r="L28" s="55" t="s">
        <v>160</v>
      </c>
      <c r="M28" s="74" t="s">
        <v>51</v>
      </c>
      <c r="N28" s="75" t="s">
        <v>159</v>
      </c>
      <c r="O28" s="163"/>
      <c r="P28" s="165"/>
      <c r="Q28" s="72">
        <v>231564.6</v>
      </c>
      <c r="R28" s="67">
        <v>185251.68</v>
      </c>
      <c r="S28" s="28">
        <v>0.8</v>
      </c>
      <c r="T28" s="6">
        <v>41681.629999999997</v>
      </c>
      <c r="U28" s="28">
        <v>0.18</v>
      </c>
      <c r="V28" s="6">
        <v>4631.29</v>
      </c>
      <c r="W28" s="28">
        <v>0.02</v>
      </c>
      <c r="X28" s="167"/>
      <c r="Y28" s="7">
        <v>0</v>
      </c>
    </row>
    <row r="29" spans="1:25" ht="178.5" customHeight="1" x14ac:dyDescent="0.2">
      <c r="A29" s="154">
        <v>8</v>
      </c>
      <c r="B29" s="154" t="s">
        <v>168</v>
      </c>
      <c r="C29" s="156" t="s">
        <v>169</v>
      </c>
      <c r="D29" s="131">
        <v>2</v>
      </c>
      <c r="E29" s="158">
        <v>2.7</v>
      </c>
      <c r="F29" s="168" t="s">
        <v>170</v>
      </c>
      <c r="G29" s="152" t="s">
        <v>171</v>
      </c>
      <c r="H29" s="131" t="s">
        <v>172</v>
      </c>
      <c r="I29" s="150" t="s">
        <v>166</v>
      </c>
      <c r="J29" s="150" t="s">
        <v>175</v>
      </c>
      <c r="K29" s="131" t="s">
        <v>93</v>
      </c>
      <c r="L29" s="55" t="s">
        <v>184</v>
      </c>
      <c r="M29" s="79" t="s">
        <v>52</v>
      </c>
      <c r="N29" s="75" t="s">
        <v>53</v>
      </c>
      <c r="O29" s="162" t="s">
        <v>115</v>
      </c>
      <c r="P29" s="164">
        <v>3262618.48</v>
      </c>
      <c r="Q29" s="66">
        <v>1888861.34</v>
      </c>
      <c r="R29" s="76">
        <v>1511089.07</v>
      </c>
      <c r="S29" s="28">
        <v>0.8</v>
      </c>
      <c r="T29" s="6">
        <v>339995.04</v>
      </c>
      <c r="U29" s="28">
        <v>0.18</v>
      </c>
      <c r="V29" s="6">
        <v>37777.230000000003</v>
      </c>
      <c r="W29" s="28">
        <v>0.02</v>
      </c>
      <c r="X29" s="166">
        <f>P29+358062.2</f>
        <v>3620680.68</v>
      </c>
      <c r="Y29" s="80">
        <v>0</v>
      </c>
    </row>
    <row r="30" spans="1:25" ht="139.9" customHeight="1" x14ac:dyDescent="0.2">
      <c r="A30" s="155"/>
      <c r="B30" s="155"/>
      <c r="C30" s="157"/>
      <c r="D30" s="132"/>
      <c r="E30" s="159"/>
      <c r="F30" s="169"/>
      <c r="G30" s="153"/>
      <c r="H30" s="132"/>
      <c r="I30" s="151"/>
      <c r="J30" s="151"/>
      <c r="K30" s="132"/>
      <c r="L30" s="55" t="s">
        <v>183</v>
      </c>
      <c r="M30" s="79" t="s">
        <v>51</v>
      </c>
      <c r="N30" s="75" t="s">
        <v>173</v>
      </c>
      <c r="O30" s="163"/>
      <c r="P30" s="165"/>
      <c r="Q30" s="66">
        <v>1373757.14</v>
      </c>
      <c r="R30" s="76">
        <v>1099005.71</v>
      </c>
      <c r="S30" s="28">
        <v>0.8</v>
      </c>
      <c r="T30" s="6">
        <v>247276.29</v>
      </c>
      <c r="U30" s="28">
        <v>0.18</v>
      </c>
      <c r="V30" s="6">
        <v>27475.14</v>
      </c>
      <c r="W30" s="28">
        <v>0.02</v>
      </c>
      <c r="X30" s="167"/>
      <c r="Y30" s="77">
        <v>0</v>
      </c>
    </row>
    <row r="31" spans="1:25" ht="86.25" customHeight="1" x14ac:dyDescent="0.2">
      <c r="A31" s="154">
        <v>9</v>
      </c>
      <c r="B31" s="154" t="s">
        <v>176</v>
      </c>
      <c r="C31" s="156" t="s">
        <v>177</v>
      </c>
      <c r="D31" s="131">
        <v>2</v>
      </c>
      <c r="E31" s="158">
        <v>2.7</v>
      </c>
      <c r="F31" s="168" t="s">
        <v>178</v>
      </c>
      <c r="G31" s="152" t="s">
        <v>181</v>
      </c>
      <c r="H31" s="131" t="s">
        <v>156</v>
      </c>
      <c r="I31" s="150" t="s">
        <v>190</v>
      </c>
      <c r="J31" s="150" t="s">
        <v>191</v>
      </c>
      <c r="K31" s="131" t="s">
        <v>93</v>
      </c>
      <c r="L31" s="55" t="s">
        <v>182</v>
      </c>
      <c r="M31" s="81" t="s">
        <v>51</v>
      </c>
      <c r="N31" s="75" t="s">
        <v>100</v>
      </c>
      <c r="O31" s="162" t="s">
        <v>115</v>
      </c>
      <c r="P31" s="164">
        <v>362754.97</v>
      </c>
      <c r="Q31" s="66">
        <v>225304.46</v>
      </c>
      <c r="R31" s="76">
        <v>180243.56</v>
      </c>
      <c r="S31" s="28">
        <v>0.8</v>
      </c>
      <c r="T31" s="6">
        <v>40554.81</v>
      </c>
      <c r="U31" s="28">
        <v>0.18</v>
      </c>
      <c r="V31" s="6">
        <v>4506.09</v>
      </c>
      <c r="W31" s="28">
        <v>0.02</v>
      </c>
      <c r="X31" s="164">
        <v>362754.97</v>
      </c>
      <c r="Y31" s="77">
        <v>0</v>
      </c>
    </row>
    <row r="32" spans="1:25" ht="102.75" customHeight="1" x14ac:dyDescent="0.2">
      <c r="A32" s="174"/>
      <c r="B32" s="174"/>
      <c r="C32" s="175"/>
      <c r="D32" s="170"/>
      <c r="E32" s="176"/>
      <c r="F32" s="177"/>
      <c r="G32" s="178"/>
      <c r="H32" s="170"/>
      <c r="I32" s="179"/>
      <c r="J32" s="179"/>
      <c r="K32" s="170"/>
      <c r="L32" s="82" t="s">
        <v>185</v>
      </c>
      <c r="M32" s="81" t="s">
        <v>52</v>
      </c>
      <c r="N32" s="75" t="s">
        <v>179</v>
      </c>
      <c r="O32" s="171"/>
      <c r="P32" s="172"/>
      <c r="Q32" s="66">
        <v>65951.679999999993</v>
      </c>
      <c r="R32" s="76">
        <v>52761.34</v>
      </c>
      <c r="S32" s="28">
        <v>0.8</v>
      </c>
      <c r="T32" s="6">
        <v>11871.3</v>
      </c>
      <c r="U32" s="28">
        <v>0.18</v>
      </c>
      <c r="V32" s="6">
        <v>1319.04</v>
      </c>
      <c r="W32" s="28">
        <v>0.02</v>
      </c>
      <c r="X32" s="172"/>
      <c r="Y32" s="77">
        <v>0</v>
      </c>
    </row>
    <row r="33" spans="1:25" ht="76.900000000000006" customHeight="1" x14ac:dyDescent="0.2">
      <c r="A33" s="155"/>
      <c r="B33" s="155"/>
      <c r="C33" s="157"/>
      <c r="D33" s="132"/>
      <c r="E33" s="159"/>
      <c r="F33" s="169"/>
      <c r="G33" s="153"/>
      <c r="H33" s="132"/>
      <c r="I33" s="151"/>
      <c r="J33" s="151"/>
      <c r="K33" s="132"/>
      <c r="L33" s="55" t="s">
        <v>180</v>
      </c>
      <c r="M33" s="81" t="s">
        <v>52</v>
      </c>
      <c r="N33" s="75" t="s">
        <v>179</v>
      </c>
      <c r="O33" s="163"/>
      <c r="P33" s="165"/>
      <c r="Q33" s="66">
        <v>71498.83</v>
      </c>
      <c r="R33" s="76">
        <v>57199.06</v>
      </c>
      <c r="S33" s="28">
        <v>0.8</v>
      </c>
      <c r="T33" s="6">
        <v>12869.79</v>
      </c>
      <c r="U33" s="28">
        <v>0.18</v>
      </c>
      <c r="V33" s="6">
        <v>1429.98</v>
      </c>
      <c r="W33" s="28">
        <v>0.02</v>
      </c>
      <c r="X33" s="165"/>
      <c r="Y33" s="77">
        <v>0</v>
      </c>
    </row>
    <row r="34" spans="1:25" ht="149.25" customHeight="1" x14ac:dyDescent="0.2">
      <c r="A34" s="154">
        <v>10</v>
      </c>
      <c r="B34" s="154" t="s">
        <v>193</v>
      </c>
      <c r="C34" s="156" t="s">
        <v>194</v>
      </c>
      <c r="D34" s="131">
        <v>2</v>
      </c>
      <c r="E34" s="158">
        <v>2.7</v>
      </c>
      <c r="F34" s="160" t="s">
        <v>205</v>
      </c>
      <c r="G34" s="152" t="s">
        <v>201</v>
      </c>
      <c r="H34" s="131" t="s">
        <v>49</v>
      </c>
      <c r="I34" s="150" t="s">
        <v>203</v>
      </c>
      <c r="J34" s="150" t="s">
        <v>204</v>
      </c>
      <c r="K34" s="131" t="s">
        <v>93</v>
      </c>
      <c r="L34" s="55" t="s">
        <v>197</v>
      </c>
      <c r="M34" s="83" t="s">
        <v>51</v>
      </c>
      <c r="N34" s="75" t="s">
        <v>100</v>
      </c>
      <c r="O34" s="162" t="s">
        <v>115</v>
      </c>
      <c r="P34" s="164">
        <v>3340274.04</v>
      </c>
      <c r="Q34" s="66">
        <v>2793823.01</v>
      </c>
      <c r="R34" s="76">
        <v>2235058.4</v>
      </c>
      <c r="S34" s="28">
        <v>0.8</v>
      </c>
      <c r="T34" s="6">
        <v>502888.13</v>
      </c>
      <c r="U34" s="28">
        <v>0.18</v>
      </c>
      <c r="V34" s="6">
        <v>55876.480000000003</v>
      </c>
      <c r="W34" s="28">
        <v>0.02</v>
      </c>
      <c r="X34" s="166">
        <v>5159207.26</v>
      </c>
      <c r="Y34" s="80">
        <v>0</v>
      </c>
    </row>
    <row r="35" spans="1:25" ht="149.25" customHeight="1" x14ac:dyDescent="0.2">
      <c r="A35" s="155"/>
      <c r="B35" s="155"/>
      <c r="C35" s="157"/>
      <c r="D35" s="132"/>
      <c r="E35" s="159"/>
      <c r="F35" s="161"/>
      <c r="G35" s="153"/>
      <c r="H35" s="132"/>
      <c r="I35" s="151"/>
      <c r="J35" s="151"/>
      <c r="K35" s="132"/>
      <c r="L35" s="55" t="s">
        <v>198</v>
      </c>
      <c r="M35" s="83" t="s">
        <v>52</v>
      </c>
      <c r="N35" s="84" t="s">
        <v>179</v>
      </c>
      <c r="O35" s="163"/>
      <c r="P35" s="165"/>
      <c r="Q35" s="66">
        <v>546451.03</v>
      </c>
      <c r="R35" s="76">
        <v>437160.82</v>
      </c>
      <c r="S35" s="28">
        <v>0.8</v>
      </c>
      <c r="T35" s="6">
        <v>98361.19</v>
      </c>
      <c r="U35" s="28">
        <v>0.18</v>
      </c>
      <c r="V35" s="6">
        <v>10929.02</v>
      </c>
      <c r="W35" s="28">
        <v>0.02</v>
      </c>
      <c r="X35" s="167"/>
      <c r="Y35" s="77">
        <v>0</v>
      </c>
    </row>
    <row r="36" spans="1:25" ht="181.5" customHeight="1" x14ac:dyDescent="0.2">
      <c r="A36" s="154">
        <v>11</v>
      </c>
      <c r="B36" s="154" t="s">
        <v>195</v>
      </c>
      <c r="C36" s="156" t="s">
        <v>196</v>
      </c>
      <c r="D36" s="131">
        <v>2</v>
      </c>
      <c r="E36" s="158">
        <v>2.7</v>
      </c>
      <c r="F36" s="160" t="s">
        <v>206</v>
      </c>
      <c r="G36" s="152" t="s">
        <v>202</v>
      </c>
      <c r="H36" s="131" t="s">
        <v>49</v>
      </c>
      <c r="I36" s="150" t="s">
        <v>203</v>
      </c>
      <c r="J36" s="150" t="s">
        <v>204</v>
      </c>
      <c r="K36" s="131" t="s">
        <v>93</v>
      </c>
      <c r="L36" s="55" t="s">
        <v>199</v>
      </c>
      <c r="M36" s="83" t="s">
        <v>52</v>
      </c>
      <c r="N36" s="85" t="s">
        <v>179</v>
      </c>
      <c r="O36" s="162" t="s">
        <v>115</v>
      </c>
      <c r="P36" s="164">
        <v>3302627.03</v>
      </c>
      <c r="Q36" s="66">
        <v>1267160.4099999999</v>
      </c>
      <c r="R36" s="76">
        <v>1013728.32</v>
      </c>
      <c r="S36" s="28">
        <v>0.8</v>
      </c>
      <c r="T36" s="6">
        <v>228088.88</v>
      </c>
      <c r="U36" s="28">
        <v>0.18</v>
      </c>
      <c r="V36" s="6">
        <v>25343.21</v>
      </c>
      <c r="W36" s="28">
        <v>0.02</v>
      </c>
      <c r="X36" s="166">
        <v>4637617.63</v>
      </c>
      <c r="Y36" s="80">
        <v>0</v>
      </c>
    </row>
    <row r="37" spans="1:25" ht="141.75" customHeight="1" x14ac:dyDescent="0.2">
      <c r="A37" s="155"/>
      <c r="B37" s="155"/>
      <c r="C37" s="157"/>
      <c r="D37" s="132"/>
      <c r="E37" s="159"/>
      <c r="F37" s="161"/>
      <c r="G37" s="153"/>
      <c r="H37" s="132"/>
      <c r="I37" s="151"/>
      <c r="J37" s="151"/>
      <c r="K37" s="132"/>
      <c r="L37" s="55" t="s">
        <v>197</v>
      </c>
      <c r="M37" s="83" t="s">
        <v>51</v>
      </c>
      <c r="N37" s="75" t="s">
        <v>100</v>
      </c>
      <c r="O37" s="163"/>
      <c r="P37" s="165"/>
      <c r="Q37" s="66">
        <v>2035466.62</v>
      </c>
      <c r="R37" s="76">
        <v>1628373.29</v>
      </c>
      <c r="S37" s="28">
        <v>0.8</v>
      </c>
      <c r="T37" s="6">
        <v>366383.99</v>
      </c>
      <c r="U37" s="28">
        <v>0.18</v>
      </c>
      <c r="V37" s="6">
        <v>40709.339999999997</v>
      </c>
      <c r="W37" s="28">
        <v>0.02</v>
      </c>
      <c r="X37" s="167"/>
      <c r="Y37" s="77">
        <v>0</v>
      </c>
    </row>
    <row r="38" spans="1:25" ht="28.5" customHeight="1" x14ac:dyDescent="0.2">
      <c r="A38" s="149" t="s">
        <v>79</v>
      </c>
      <c r="B38" s="149"/>
      <c r="C38" s="149"/>
      <c r="D38" s="149"/>
      <c r="E38" s="149"/>
      <c r="F38" s="149"/>
      <c r="G38" s="149"/>
      <c r="H38" s="149"/>
      <c r="I38" s="149"/>
      <c r="J38" s="149"/>
      <c r="K38" s="149"/>
      <c r="L38" s="149"/>
      <c r="M38" s="149"/>
      <c r="N38" s="149"/>
      <c r="O38" s="15"/>
      <c r="P38" s="16">
        <f>SUM(P7:P37)</f>
        <v>49039958.240000002</v>
      </c>
      <c r="Q38" s="16">
        <f>SUM(Q7:Q37)</f>
        <v>49039958.239999995</v>
      </c>
      <c r="R38" s="16">
        <f>SUM(R7:R37)</f>
        <v>39231966.500000007</v>
      </c>
      <c r="S38" s="16"/>
      <c r="T38" s="16">
        <f>SUM(T7:T37)</f>
        <v>8826717.5030000005</v>
      </c>
      <c r="U38" s="16"/>
      <c r="V38" s="16">
        <f>SUM(V7:V37)</f>
        <v>981274.23239999986</v>
      </c>
      <c r="W38" s="16"/>
      <c r="X38" s="16">
        <f>SUM(X7:X37)</f>
        <v>55222223.870000005</v>
      </c>
      <c r="Y38" s="16">
        <f>SUM(Y7:Y37)</f>
        <v>0</v>
      </c>
    </row>
    <row r="39" spans="1:25" ht="67.5" customHeight="1" x14ac:dyDescent="0.2">
      <c r="P39" s="5"/>
      <c r="Q39" s="5"/>
      <c r="R39" s="5"/>
    </row>
    <row r="40" spans="1:25" ht="16.5" x14ac:dyDescent="0.3">
      <c r="A40" s="140" t="s">
        <v>207</v>
      </c>
      <c r="B40" s="141"/>
      <c r="C40" s="141"/>
      <c r="D40" s="141"/>
      <c r="E40" s="141"/>
      <c r="F40" s="141"/>
      <c r="G40" s="141"/>
      <c r="H40" s="141"/>
      <c r="I40" s="141"/>
      <c r="J40" s="141"/>
      <c r="K40" s="141"/>
      <c r="L40" s="141"/>
      <c r="M40" s="141"/>
      <c r="N40" s="141"/>
      <c r="O40" s="141"/>
      <c r="P40" s="141"/>
      <c r="Q40" s="141"/>
      <c r="R40" s="141"/>
      <c r="S40" s="141"/>
      <c r="T40" s="141"/>
      <c r="U40" s="141"/>
      <c r="V40" s="141"/>
      <c r="W40" s="141"/>
      <c r="X40" s="20"/>
    </row>
    <row r="41" spans="1:25" ht="84" customHeight="1" x14ac:dyDescent="0.2">
      <c r="B41" s="10"/>
      <c r="C41" s="11"/>
      <c r="D41" s="11"/>
      <c r="E41" s="11"/>
      <c r="F41" s="12"/>
      <c r="G41" s="12"/>
    </row>
    <row r="42" spans="1:25" x14ac:dyDescent="0.2">
      <c r="C42" s="11"/>
      <c r="D42" s="11"/>
      <c r="E42" s="11"/>
      <c r="F42" s="12"/>
      <c r="G42" s="12"/>
    </row>
    <row r="43" spans="1:25" ht="15" x14ac:dyDescent="0.25">
      <c r="B43" s="9"/>
      <c r="C43" s="11"/>
      <c r="D43" s="11"/>
      <c r="E43" s="11"/>
      <c r="F43" s="12"/>
      <c r="G43" s="12"/>
      <c r="P43" s="14"/>
      <c r="Q43" s="14"/>
    </row>
    <row r="44" spans="1:25" x14ac:dyDescent="0.2">
      <c r="C44" s="11"/>
      <c r="D44" s="11"/>
      <c r="E44" s="11"/>
      <c r="F44" s="12"/>
      <c r="G44" s="12"/>
    </row>
    <row r="45" spans="1:25" x14ac:dyDescent="0.2">
      <c r="C45" s="11"/>
      <c r="D45" s="11"/>
      <c r="E45" s="11"/>
      <c r="F45" s="12"/>
      <c r="G45" s="12"/>
    </row>
    <row r="47" spans="1:25" x14ac:dyDescent="0.2">
      <c r="T47" s="5"/>
    </row>
  </sheetData>
  <autoFilter ref="A2:Y3">
    <filterColumn colId="12" showButton="0"/>
  </autoFilter>
  <mergeCells count="174">
    <mergeCell ref="J31:J33"/>
    <mergeCell ref="O31:O33"/>
    <mergeCell ref="K31:K33"/>
    <mergeCell ref="P31:P33"/>
    <mergeCell ref="X31:X33"/>
    <mergeCell ref="A31:A33"/>
    <mergeCell ref="B31:B33"/>
    <mergeCell ref="C31:C33"/>
    <mergeCell ref="D31:D33"/>
    <mergeCell ref="E31:E33"/>
    <mergeCell ref="F31:F33"/>
    <mergeCell ref="G31:G33"/>
    <mergeCell ref="H31:H33"/>
    <mergeCell ref="I31:I33"/>
    <mergeCell ref="X9:X10"/>
    <mergeCell ref="F9:F10"/>
    <mergeCell ref="G9:G10"/>
    <mergeCell ref="H9:H10"/>
    <mergeCell ref="I9:I10"/>
    <mergeCell ref="J9:J10"/>
    <mergeCell ref="A23:A25"/>
    <mergeCell ref="B23:B25"/>
    <mergeCell ref="C23:C25"/>
    <mergeCell ref="D23:D25"/>
    <mergeCell ref="E23:E25"/>
    <mergeCell ref="F23:F25"/>
    <mergeCell ref="G23:G25"/>
    <mergeCell ref="H23:H25"/>
    <mergeCell ref="I23:I25"/>
    <mergeCell ref="J23:J25"/>
    <mergeCell ref="K23:K25"/>
    <mergeCell ref="O23:O25"/>
    <mergeCell ref="P23:P25"/>
    <mergeCell ref="X23:X25"/>
    <mergeCell ref="X17:X20"/>
    <mergeCell ref="I17:I20"/>
    <mergeCell ref="J17:J20"/>
    <mergeCell ref="K17:K20"/>
    <mergeCell ref="P7:P8"/>
    <mergeCell ref="F7:F8"/>
    <mergeCell ref="G7:G8"/>
    <mergeCell ref="H7:H8"/>
    <mergeCell ref="I7:I8"/>
    <mergeCell ref="J7:J8"/>
    <mergeCell ref="A9:A10"/>
    <mergeCell ref="B9:B10"/>
    <mergeCell ref="C9:C10"/>
    <mergeCell ref="D9:D10"/>
    <mergeCell ref="E9:E10"/>
    <mergeCell ref="K9:K10"/>
    <mergeCell ref="O9:O10"/>
    <mergeCell ref="P9:P10"/>
    <mergeCell ref="A1:U1"/>
    <mergeCell ref="A2:A3"/>
    <mergeCell ref="B2:B3"/>
    <mergeCell ref="C2:C3"/>
    <mergeCell ref="D2:D3"/>
    <mergeCell ref="E2:E3"/>
    <mergeCell ref="F2:F3"/>
    <mergeCell ref="G2:G3"/>
    <mergeCell ref="H2:H3"/>
    <mergeCell ref="I2:I3"/>
    <mergeCell ref="X2:X3"/>
    <mergeCell ref="Y2:Y3"/>
    <mergeCell ref="A11:A16"/>
    <mergeCell ref="B11:B16"/>
    <mergeCell ref="C11:C16"/>
    <mergeCell ref="D11:D16"/>
    <mergeCell ref="E11:E16"/>
    <mergeCell ref="F11:F16"/>
    <mergeCell ref="G11:G16"/>
    <mergeCell ref="H11:H16"/>
    <mergeCell ref="J2:J3"/>
    <mergeCell ref="K2:K3"/>
    <mergeCell ref="L2:L3"/>
    <mergeCell ref="M2:N2"/>
    <mergeCell ref="O2:O3"/>
    <mergeCell ref="P2:W2"/>
    <mergeCell ref="A7:A8"/>
    <mergeCell ref="B7:B8"/>
    <mergeCell ref="C7:C8"/>
    <mergeCell ref="D7:D8"/>
    <mergeCell ref="E7:E8"/>
    <mergeCell ref="X7:X8"/>
    <mergeCell ref="O7:O8"/>
    <mergeCell ref="K7:K8"/>
    <mergeCell ref="O17:O20"/>
    <mergeCell ref="P17:P20"/>
    <mergeCell ref="X11:X16"/>
    <mergeCell ref="A40:W40"/>
    <mergeCell ref="I11:I16"/>
    <mergeCell ref="J11:J16"/>
    <mergeCell ref="K11:K16"/>
    <mergeCell ref="O11:O16"/>
    <mergeCell ref="P11:P16"/>
    <mergeCell ref="A38:N38"/>
    <mergeCell ref="A17:A20"/>
    <mergeCell ref="B17:B20"/>
    <mergeCell ref="C17:C20"/>
    <mergeCell ref="D17:D20"/>
    <mergeCell ref="E17:E20"/>
    <mergeCell ref="F17:F20"/>
    <mergeCell ref="G17:G20"/>
    <mergeCell ref="H17:H20"/>
    <mergeCell ref="K21:K22"/>
    <mergeCell ref="O21:O22"/>
    <mergeCell ref="P21:P22"/>
    <mergeCell ref="X21:X22"/>
    <mergeCell ref="F21:F22"/>
    <mergeCell ref="G21:G22"/>
    <mergeCell ref="H21:H22"/>
    <mergeCell ref="I21:I22"/>
    <mergeCell ref="J21:J22"/>
    <mergeCell ref="A21:A22"/>
    <mergeCell ref="B21:B22"/>
    <mergeCell ref="C21:C22"/>
    <mergeCell ref="D21:D22"/>
    <mergeCell ref="E21:E22"/>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9:J30"/>
    <mergeCell ref="K29:K30"/>
    <mergeCell ref="O29:O30"/>
    <mergeCell ref="P29:P30"/>
    <mergeCell ref="X29:X30"/>
    <mergeCell ref="A29:A30"/>
    <mergeCell ref="B29:B30"/>
    <mergeCell ref="C29:C30"/>
    <mergeCell ref="D29:D30"/>
    <mergeCell ref="E29:E30"/>
    <mergeCell ref="F29:F30"/>
    <mergeCell ref="G29:G30"/>
    <mergeCell ref="H29:H30"/>
    <mergeCell ref="I29:I30"/>
    <mergeCell ref="A34:A35"/>
    <mergeCell ref="B34:B35"/>
    <mergeCell ref="C34:C35"/>
    <mergeCell ref="D34:D35"/>
    <mergeCell ref="E34:E35"/>
    <mergeCell ref="F34:F35"/>
    <mergeCell ref="G34:G35"/>
    <mergeCell ref="H34:H35"/>
    <mergeCell ref="I34:I35"/>
    <mergeCell ref="J34:J35"/>
    <mergeCell ref="K34:K35"/>
    <mergeCell ref="O34:O35"/>
    <mergeCell ref="P34:P35"/>
    <mergeCell ref="X34:X35"/>
    <mergeCell ref="X36:X37"/>
    <mergeCell ref="P36:P37"/>
    <mergeCell ref="O36:O37"/>
    <mergeCell ref="K36:K37"/>
    <mergeCell ref="J36:J37"/>
    <mergeCell ref="I36:I37"/>
    <mergeCell ref="H36:H37"/>
    <mergeCell ref="G36:G37"/>
    <mergeCell ref="A36:A37"/>
    <mergeCell ref="B36:B37"/>
    <mergeCell ref="C36:C37"/>
    <mergeCell ref="D36:D37"/>
    <mergeCell ref="E36:E37"/>
    <mergeCell ref="F36:F37"/>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73"/>
  <sheetViews>
    <sheetView tabSelected="1" view="pageBreakPreview" topLeftCell="A53" zoomScale="85" zoomScaleNormal="85" zoomScaleSheetLayoutView="85" zoomScalePageLayoutView="70" workbookViewId="0">
      <selection activeCell="I55" sqref="I55:I56"/>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28" t="s">
        <v>91</v>
      </c>
      <c r="B1" s="128"/>
      <c r="C1" s="128"/>
      <c r="D1" s="128"/>
      <c r="E1" s="128"/>
      <c r="F1" s="128"/>
      <c r="G1" s="128"/>
      <c r="H1" s="128"/>
      <c r="I1" s="128"/>
      <c r="J1" s="128"/>
      <c r="K1" s="128"/>
      <c r="L1" s="128"/>
      <c r="M1" s="128"/>
      <c r="N1" s="128"/>
      <c r="O1" s="128"/>
      <c r="P1" s="128"/>
      <c r="Q1" s="128"/>
      <c r="R1" s="128"/>
      <c r="S1" s="128"/>
      <c r="T1" s="128"/>
      <c r="U1" s="18"/>
      <c r="V1" s="18"/>
      <c r="W1" s="18"/>
      <c r="X1" s="18"/>
    </row>
    <row r="2" spans="1:25" ht="37.15" customHeight="1" x14ac:dyDescent="0.2">
      <c r="A2" s="149" t="s">
        <v>0</v>
      </c>
      <c r="B2" s="133" t="s">
        <v>35</v>
      </c>
      <c r="C2" s="133" t="s">
        <v>1</v>
      </c>
      <c r="D2" s="129" t="s">
        <v>71</v>
      </c>
      <c r="E2" s="133" t="s">
        <v>44</v>
      </c>
      <c r="F2" s="133" t="s">
        <v>63</v>
      </c>
      <c r="G2" s="133" t="s">
        <v>64</v>
      </c>
      <c r="H2" s="133" t="s">
        <v>2</v>
      </c>
      <c r="I2" s="133" t="s">
        <v>3</v>
      </c>
      <c r="J2" s="133" t="s">
        <v>4</v>
      </c>
      <c r="K2" s="133" t="s">
        <v>30</v>
      </c>
      <c r="L2" s="133" t="s">
        <v>33</v>
      </c>
      <c r="M2" s="133" t="s">
        <v>59</v>
      </c>
      <c r="N2" s="133"/>
      <c r="O2" s="133" t="s">
        <v>83</v>
      </c>
      <c r="P2" s="134" t="s">
        <v>61</v>
      </c>
      <c r="Q2" s="135"/>
      <c r="R2" s="135"/>
      <c r="S2" s="135"/>
      <c r="T2" s="135"/>
      <c r="U2" s="135"/>
      <c r="V2" s="135"/>
      <c r="W2" s="136"/>
      <c r="X2" s="129" t="s">
        <v>74</v>
      </c>
      <c r="Y2" s="129" t="s">
        <v>84</v>
      </c>
    </row>
    <row r="3" spans="1:25" ht="82.5" x14ac:dyDescent="0.2">
      <c r="A3" s="149"/>
      <c r="B3" s="133"/>
      <c r="C3" s="133"/>
      <c r="D3" s="130"/>
      <c r="E3" s="133"/>
      <c r="F3" s="133"/>
      <c r="G3" s="133"/>
      <c r="H3" s="133"/>
      <c r="I3" s="133"/>
      <c r="J3" s="133"/>
      <c r="K3" s="133"/>
      <c r="L3" s="133"/>
      <c r="M3" s="21" t="s">
        <v>5</v>
      </c>
      <c r="N3" s="21" t="s">
        <v>6</v>
      </c>
      <c r="O3" s="133"/>
      <c r="P3" s="29" t="s">
        <v>62</v>
      </c>
      <c r="Q3" s="31" t="s">
        <v>105</v>
      </c>
      <c r="R3" s="29" t="s">
        <v>7</v>
      </c>
      <c r="S3" s="29" t="s">
        <v>8</v>
      </c>
      <c r="T3" s="29" t="s">
        <v>110</v>
      </c>
      <c r="U3" s="29" t="s">
        <v>9</v>
      </c>
      <c r="V3" s="29" t="s">
        <v>10</v>
      </c>
      <c r="W3" s="29" t="s">
        <v>11</v>
      </c>
      <c r="X3" s="130"/>
      <c r="Y3" s="130"/>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9" t="s">
        <v>77</v>
      </c>
      <c r="Q4" s="31" t="s">
        <v>104</v>
      </c>
      <c r="R4" s="29" t="s">
        <v>41</v>
      </c>
      <c r="S4" s="29" t="s">
        <v>16</v>
      </c>
      <c r="T4" s="29" t="s">
        <v>108</v>
      </c>
      <c r="U4" s="29" t="s">
        <v>76</v>
      </c>
      <c r="V4" s="29" t="s">
        <v>42</v>
      </c>
      <c r="W4" s="29" t="s">
        <v>43</v>
      </c>
      <c r="X4" s="29" t="s">
        <v>86</v>
      </c>
      <c r="Y4" s="29"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9" t="s">
        <v>24</v>
      </c>
      <c r="Q5" s="31" t="s">
        <v>106</v>
      </c>
      <c r="R5" s="29" t="s">
        <v>25</v>
      </c>
      <c r="S5" s="29" t="s">
        <v>26</v>
      </c>
      <c r="T5" s="29" t="s">
        <v>109</v>
      </c>
      <c r="U5" s="29" t="s">
        <v>27</v>
      </c>
      <c r="V5" s="29" t="s">
        <v>28</v>
      </c>
      <c r="W5" s="29" t="s">
        <v>29</v>
      </c>
      <c r="X5" s="29" t="s">
        <v>75</v>
      </c>
      <c r="Y5" s="29"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30">
        <v>16</v>
      </c>
      <c r="Q6" s="33">
        <v>17</v>
      </c>
      <c r="R6" s="30">
        <v>18</v>
      </c>
      <c r="S6" s="30">
        <v>19</v>
      </c>
      <c r="T6" s="30">
        <v>20</v>
      </c>
      <c r="U6" s="30">
        <v>21</v>
      </c>
      <c r="V6" s="30">
        <v>22</v>
      </c>
      <c r="W6" s="30">
        <v>23</v>
      </c>
      <c r="X6" s="30">
        <v>24</v>
      </c>
      <c r="Y6" s="30">
        <v>25</v>
      </c>
    </row>
    <row r="7" spans="1:25" ht="55.15" customHeight="1" x14ac:dyDescent="0.2">
      <c r="A7" s="137">
        <v>1</v>
      </c>
      <c r="B7" s="137" t="s">
        <v>208</v>
      </c>
      <c r="C7" s="138" t="s">
        <v>209</v>
      </c>
      <c r="D7" s="139">
        <v>4</v>
      </c>
      <c r="E7" s="144">
        <v>4.2</v>
      </c>
      <c r="F7" s="221" t="s">
        <v>210</v>
      </c>
      <c r="G7" s="196" t="s">
        <v>230</v>
      </c>
      <c r="H7" s="139" t="s">
        <v>211</v>
      </c>
      <c r="I7" s="200" t="s">
        <v>218</v>
      </c>
      <c r="J7" s="200" t="s">
        <v>219</v>
      </c>
      <c r="K7" s="139" t="s">
        <v>93</v>
      </c>
      <c r="L7" s="88" t="s">
        <v>212</v>
      </c>
      <c r="M7" s="88" t="s">
        <v>52</v>
      </c>
      <c r="N7" s="87" t="s">
        <v>53</v>
      </c>
      <c r="O7" s="225" t="s">
        <v>217</v>
      </c>
      <c r="P7" s="142">
        <v>269267</v>
      </c>
      <c r="Q7" s="89">
        <v>75710</v>
      </c>
      <c r="R7" s="6">
        <v>60568</v>
      </c>
      <c r="S7" s="28">
        <v>0.8</v>
      </c>
      <c r="T7" s="6">
        <v>13627.8</v>
      </c>
      <c r="U7" s="26">
        <v>0.18</v>
      </c>
      <c r="V7" s="6">
        <v>1514.2</v>
      </c>
      <c r="W7" s="26">
        <v>0.02</v>
      </c>
      <c r="X7" s="142">
        <v>269267</v>
      </c>
      <c r="Y7" s="80">
        <v>0</v>
      </c>
    </row>
    <row r="8" spans="1:25" ht="61.15" customHeight="1" x14ac:dyDescent="0.2">
      <c r="A8" s="137"/>
      <c r="B8" s="137"/>
      <c r="C8" s="138"/>
      <c r="D8" s="139"/>
      <c r="E8" s="144"/>
      <c r="F8" s="221"/>
      <c r="G8" s="196"/>
      <c r="H8" s="139"/>
      <c r="I8" s="200"/>
      <c r="J8" s="200"/>
      <c r="K8" s="139"/>
      <c r="L8" s="91" t="s">
        <v>213</v>
      </c>
      <c r="M8" s="88" t="s">
        <v>51</v>
      </c>
      <c r="N8" s="88" t="s">
        <v>214</v>
      </c>
      <c r="O8" s="225"/>
      <c r="P8" s="142"/>
      <c r="Q8" s="89">
        <v>45194.86</v>
      </c>
      <c r="R8" s="6">
        <v>36155.879999999997</v>
      </c>
      <c r="S8" s="28">
        <v>0.8</v>
      </c>
      <c r="T8" s="6">
        <v>8135.08</v>
      </c>
      <c r="U8" s="26">
        <v>0.18</v>
      </c>
      <c r="V8" s="6">
        <v>903.9</v>
      </c>
      <c r="W8" s="26">
        <v>0.02</v>
      </c>
      <c r="X8" s="142"/>
      <c r="Y8" s="80">
        <v>0</v>
      </c>
    </row>
    <row r="9" spans="1:25" ht="75.75" customHeight="1" x14ac:dyDescent="0.2">
      <c r="A9" s="137"/>
      <c r="B9" s="137"/>
      <c r="C9" s="138"/>
      <c r="D9" s="139"/>
      <c r="E9" s="144"/>
      <c r="F9" s="221"/>
      <c r="G9" s="196"/>
      <c r="H9" s="139"/>
      <c r="I9" s="200"/>
      <c r="J9" s="200"/>
      <c r="K9" s="139"/>
      <c r="L9" s="88" t="s">
        <v>215</v>
      </c>
      <c r="M9" s="88" t="s">
        <v>52</v>
      </c>
      <c r="N9" s="87" t="s">
        <v>53</v>
      </c>
      <c r="O9" s="225"/>
      <c r="P9" s="142"/>
      <c r="Q9" s="89">
        <v>65000</v>
      </c>
      <c r="R9" s="6">
        <v>52000</v>
      </c>
      <c r="S9" s="28">
        <v>0.8</v>
      </c>
      <c r="T9" s="6">
        <v>11700</v>
      </c>
      <c r="U9" s="26">
        <v>0.18</v>
      </c>
      <c r="V9" s="6">
        <v>1300</v>
      </c>
      <c r="W9" s="26">
        <v>0.02</v>
      </c>
      <c r="X9" s="142"/>
      <c r="Y9" s="80">
        <v>0</v>
      </c>
    </row>
    <row r="10" spans="1:25" ht="84.75" customHeight="1" x14ac:dyDescent="0.2">
      <c r="A10" s="137"/>
      <c r="B10" s="137"/>
      <c r="C10" s="138"/>
      <c r="D10" s="139"/>
      <c r="E10" s="144"/>
      <c r="F10" s="221"/>
      <c r="G10" s="196"/>
      <c r="H10" s="139"/>
      <c r="I10" s="200"/>
      <c r="J10" s="200"/>
      <c r="K10" s="139"/>
      <c r="L10" s="91" t="s">
        <v>216</v>
      </c>
      <c r="M10" s="86" t="s">
        <v>51</v>
      </c>
      <c r="N10" s="87" t="s">
        <v>159</v>
      </c>
      <c r="O10" s="225"/>
      <c r="P10" s="142"/>
      <c r="Q10" s="89">
        <v>83362.14</v>
      </c>
      <c r="R10" s="6">
        <v>66689.710000000006</v>
      </c>
      <c r="S10" s="28">
        <v>0.8</v>
      </c>
      <c r="T10" s="6">
        <v>15005.19</v>
      </c>
      <c r="U10" s="26">
        <v>0.18</v>
      </c>
      <c r="V10" s="6">
        <v>1667.24</v>
      </c>
      <c r="W10" s="26">
        <v>0.02</v>
      </c>
      <c r="X10" s="142"/>
      <c r="Y10" s="80">
        <v>0</v>
      </c>
    </row>
    <row r="11" spans="1:25" ht="90" customHeight="1" x14ac:dyDescent="0.2">
      <c r="A11" s="154">
        <v>2</v>
      </c>
      <c r="B11" s="154" t="s">
        <v>220</v>
      </c>
      <c r="C11" s="207" t="s">
        <v>221</v>
      </c>
      <c r="D11" s="131">
        <v>4</v>
      </c>
      <c r="E11" s="158">
        <v>4.2</v>
      </c>
      <c r="F11" s="207" t="s">
        <v>222</v>
      </c>
      <c r="G11" s="222" t="s">
        <v>223</v>
      </c>
      <c r="H11" s="131" t="s">
        <v>211</v>
      </c>
      <c r="I11" s="150" t="s">
        <v>231</v>
      </c>
      <c r="J11" s="150" t="s">
        <v>232</v>
      </c>
      <c r="K11" s="131" t="s">
        <v>93</v>
      </c>
      <c r="L11" s="91" t="s">
        <v>224</v>
      </c>
      <c r="M11" s="86" t="s">
        <v>52</v>
      </c>
      <c r="N11" s="87" t="s">
        <v>225</v>
      </c>
      <c r="O11" s="201" t="s">
        <v>226</v>
      </c>
      <c r="P11" s="181">
        <v>288960.74</v>
      </c>
      <c r="Q11" s="89">
        <v>103586.72</v>
      </c>
      <c r="R11" s="6">
        <v>82869.37</v>
      </c>
      <c r="S11" s="62">
        <v>0.8</v>
      </c>
      <c r="T11" s="6">
        <v>18645.61</v>
      </c>
      <c r="U11" s="92">
        <v>0.18</v>
      </c>
      <c r="V11" s="6">
        <v>2071.7399999999998</v>
      </c>
      <c r="W11" s="92">
        <v>0.02</v>
      </c>
      <c r="X11" s="181">
        <f>P11</f>
        <v>288960.74</v>
      </c>
      <c r="Y11" s="80">
        <v>0</v>
      </c>
    </row>
    <row r="12" spans="1:25" ht="90" customHeight="1" x14ac:dyDescent="0.2">
      <c r="A12" s="174"/>
      <c r="B12" s="174"/>
      <c r="C12" s="214"/>
      <c r="D12" s="170"/>
      <c r="E12" s="176"/>
      <c r="F12" s="214"/>
      <c r="G12" s="198"/>
      <c r="H12" s="170"/>
      <c r="I12" s="179"/>
      <c r="J12" s="179"/>
      <c r="K12" s="170"/>
      <c r="L12" s="91" t="s">
        <v>227</v>
      </c>
      <c r="M12" s="86" t="s">
        <v>51</v>
      </c>
      <c r="N12" s="87" t="s">
        <v>228</v>
      </c>
      <c r="O12" s="210"/>
      <c r="P12" s="211"/>
      <c r="Q12" s="89">
        <v>100159.3</v>
      </c>
      <c r="R12" s="6">
        <v>80127.44</v>
      </c>
      <c r="S12" s="62">
        <v>0.8</v>
      </c>
      <c r="T12" s="6">
        <v>18028.669999999998</v>
      </c>
      <c r="U12" s="92">
        <v>0.18</v>
      </c>
      <c r="V12" s="6">
        <v>2003.19</v>
      </c>
      <c r="W12" s="92">
        <v>0.02</v>
      </c>
      <c r="X12" s="211"/>
      <c r="Y12" s="80">
        <v>0</v>
      </c>
    </row>
    <row r="13" spans="1:25" ht="90" customHeight="1" x14ac:dyDescent="0.2">
      <c r="A13" s="155"/>
      <c r="B13" s="155"/>
      <c r="C13" s="197"/>
      <c r="D13" s="132"/>
      <c r="E13" s="159"/>
      <c r="F13" s="197"/>
      <c r="G13" s="199"/>
      <c r="H13" s="132"/>
      <c r="I13" s="151"/>
      <c r="J13" s="151"/>
      <c r="K13" s="132"/>
      <c r="L13" s="91" t="s">
        <v>229</v>
      </c>
      <c r="M13" s="86" t="s">
        <v>52</v>
      </c>
      <c r="N13" s="87" t="s">
        <v>225</v>
      </c>
      <c r="O13" s="202"/>
      <c r="P13" s="180"/>
      <c r="Q13" s="89">
        <v>85214.720000000001</v>
      </c>
      <c r="R13" s="6">
        <v>68171.77</v>
      </c>
      <c r="S13" s="62">
        <v>0.8</v>
      </c>
      <c r="T13" s="6">
        <v>15338.65</v>
      </c>
      <c r="U13" s="92">
        <v>0.18</v>
      </c>
      <c r="V13" s="6">
        <v>1704.3</v>
      </c>
      <c r="W13" s="92">
        <v>0.02</v>
      </c>
      <c r="X13" s="180"/>
      <c r="Y13" s="80">
        <v>0</v>
      </c>
    </row>
    <row r="14" spans="1:25" ht="90" customHeight="1" x14ac:dyDescent="0.2">
      <c r="A14" s="154">
        <v>3</v>
      </c>
      <c r="B14" s="203" t="s">
        <v>233</v>
      </c>
      <c r="C14" s="207" t="s">
        <v>234</v>
      </c>
      <c r="D14" s="131">
        <v>4</v>
      </c>
      <c r="E14" s="158">
        <v>4.2</v>
      </c>
      <c r="F14" s="207" t="s">
        <v>235</v>
      </c>
      <c r="G14" s="208" t="s">
        <v>236</v>
      </c>
      <c r="H14" s="131" t="s">
        <v>156</v>
      </c>
      <c r="I14" s="150" t="s">
        <v>237</v>
      </c>
      <c r="J14" s="150" t="s">
        <v>252</v>
      </c>
      <c r="K14" s="131" t="s">
        <v>93</v>
      </c>
      <c r="L14" s="91" t="s">
        <v>238</v>
      </c>
      <c r="M14" s="86" t="s">
        <v>52</v>
      </c>
      <c r="N14" s="87" t="s">
        <v>53</v>
      </c>
      <c r="O14" s="201" t="s">
        <v>239</v>
      </c>
      <c r="P14" s="181">
        <v>611438.18999999994</v>
      </c>
      <c r="Q14" s="90">
        <v>277133.98</v>
      </c>
      <c r="R14" s="6">
        <v>221707.18</v>
      </c>
      <c r="S14" s="62">
        <v>0.8</v>
      </c>
      <c r="T14" s="6">
        <v>49884.12</v>
      </c>
      <c r="U14" s="92">
        <v>0.18</v>
      </c>
      <c r="V14" s="6">
        <v>5542.68</v>
      </c>
      <c r="W14" s="92">
        <v>0.02</v>
      </c>
      <c r="X14" s="181">
        <f>P14</f>
        <v>611438.18999999994</v>
      </c>
      <c r="Y14" s="80">
        <v>0</v>
      </c>
    </row>
    <row r="15" spans="1:25" ht="90" customHeight="1" x14ac:dyDescent="0.2">
      <c r="A15" s="174"/>
      <c r="B15" s="212"/>
      <c r="C15" s="214"/>
      <c r="D15" s="170"/>
      <c r="E15" s="176"/>
      <c r="F15" s="214"/>
      <c r="G15" s="215"/>
      <c r="H15" s="170"/>
      <c r="I15" s="179"/>
      <c r="J15" s="179"/>
      <c r="K15" s="170"/>
      <c r="L15" s="91" t="s">
        <v>240</v>
      </c>
      <c r="M15" s="86" t="s">
        <v>51</v>
      </c>
      <c r="N15" s="87" t="s">
        <v>58</v>
      </c>
      <c r="O15" s="210"/>
      <c r="P15" s="211"/>
      <c r="Q15" s="90">
        <v>212937.12</v>
      </c>
      <c r="R15" s="6">
        <v>170349.69</v>
      </c>
      <c r="S15" s="62">
        <v>0.8</v>
      </c>
      <c r="T15" s="6">
        <v>38328.69</v>
      </c>
      <c r="U15" s="92">
        <v>0.18</v>
      </c>
      <c r="V15" s="6">
        <v>4258.74</v>
      </c>
      <c r="W15" s="92">
        <v>0.02</v>
      </c>
      <c r="X15" s="211"/>
      <c r="Y15" s="80">
        <v>0</v>
      </c>
    </row>
    <row r="16" spans="1:25" ht="90" customHeight="1" x14ac:dyDescent="0.2">
      <c r="A16" s="155"/>
      <c r="B16" s="204"/>
      <c r="C16" s="197"/>
      <c r="D16" s="132"/>
      <c r="E16" s="159"/>
      <c r="F16" s="197"/>
      <c r="G16" s="209"/>
      <c r="H16" s="132"/>
      <c r="I16" s="151"/>
      <c r="J16" s="151"/>
      <c r="K16" s="132"/>
      <c r="L16" s="91" t="s">
        <v>241</v>
      </c>
      <c r="M16" s="86" t="s">
        <v>52</v>
      </c>
      <c r="N16" s="87" t="s">
        <v>242</v>
      </c>
      <c r="O16" s="202"/>
      <c r="P16" s="180"/>
      <c r="Q16" s="90">
        <v>121367.09</v>
      </c>
      <c r="R16" s="6">
        <v>97093.67</v>
      </c>
      <c r="S16" s="62">
        <v>0.8</v>
      </c>
      <c r="T16" s="6">
        <v>21846.080000000002</v>
      </c>
      <c r="U16" s="92">
        <v>0.18</v>
      </c>
      <c r="V16" s="6">
        <v>2427.34</v>
      </c>
      <c r="W16" s="92">
        <v>0.02</v>
      </c>
      <c r="X16" s="180"/>
      <c r="Y16" s="80">
        <v>0</v>
      </c>
    </row>
    <row r="17" spans="1:25" ht="179.25" customHeight="1" x14ac:dyDescent="0.2">
      <c r="A17" s="154">
        <v>4</v>
      </c>
      <c r="B17" s="203" t="s">
        <v>243</v>
      </c>
      <c r="C17" s="207" t="s">
        <v>244</v>
      </c>
      <c r="D17" s="131">
        <v>4</v>
      </c>
      <c r="E17" s="158">
        <v>4.2</v>
      </c>
      <c r="F17" s="216" t="s">
        <v>245</v>
      </c>
      <c r="G17" s="208" t="s">
        <v>246</v>
      </c>
      <c r="H17" s="131" t="s">
        <v>172</v>
      </c>
      <c r="I17" s="150" t="s">
        <v>237</v>
      </c>
      <c r="J17" s="150" t="s">
        <v>253</v>
      </c>
      <c r="K17" s="131" t="s">
        <v>93</v>
      </c>
      <c r="L17" s="91" t="s">
        <v>251</v>
      </c>
      <c r="M17" s="86" t="s">
        <v>52</v>
      </c>
      <c r="N17" s="87" t="s">
        <v>247</v>
      </c>
      <c r="O17" s="201" t="s">
        <v>248</v>
      </c>
      <c r="P17" s="181">
        <v>1390402.86</v>
      </c>
      <c r="Q17" s="90">
        <v>745677.86</v>
      </c>
      <c r="R17" s="90">
        <v>596542.28</v>
      </c>
      <c r="S17" s="62">
        <v>0.8</v>
      </c>
      <c r="T17" s="6">
        <v>134222.03</v>
      </c>
      <c r="U17" s="92">
        <v>0.18</v>
      </c>
      <c r="V17" s="6">
        <v>14913.55</v>
      </c>
      <c r="W17" s="92">
        <v>0.02</v>
      </c>
      <c r="X17" s="181">
        <f>P17</f>
        <v>1390402.86</v>
      </c>
      <c r="Y17" s="80">
        <v>0</v>
      </c>
    </row>
    <row r="18" spans="1:25" ht="179.25" customHeight="1" x14ac:dyDescent="0.2">
      <c r="A18" s="155"/>
      <c r="B18" s="204"/>
      <c r="C18" s="197"/>
      <c r="D18" s="132"/>
      <c r="E18" s="159"/>
      <c r="F18" s="218"/>
      <c r="G18" s="209"/>
      <c r="H18" s="132"/>
      <c r="I18" s="151"/>
      <c r="J18" s="151"/>
      <c r="K18" s="132"/>
      <c r="L18" s="91" t="s">
        <v>249</v>
      </c>
      <c r="M18" s="86" t="s">
        <v>51</v>
      </c>
      <c r="N18" s="87" t="s">
        <v>250</v>
      </c>
      <c r="O18" s="202"/>
      <c r="P18" s="180"/>
      <c r="Q18" s="90">
        <v>644725</v>
      </c>
      <c r="R18" s="90">
        <v>515780</v>
      </c>
      <c r="S18" s="62">
        <v>0.8</v>
      </c>
      <c r="T18" s="6">
        <v>116050.5</v>
      </c>
      <c r="U18" s="92">
        <v>0.18</v>
      </c>
      <c r="V18" s="6">
        <v>12894.5</v>
      </c>
      <c r="W18" s="92">
        <v>0.02</v>
      </c>
      <c r="X18" s="180"/>
      <c r="Y18" s="80">
        <v>0</v>
      </c>
    </row>
    <row r="19" spans="1:25" ht="179.25" customHeight="1" x14ac:dyDescent="0.2">
      <c r="A19" s="154">
        <v>5</v>
      </c>
      <c r="B19" s="137" t="s">
        <v>254</v>
      </c>
      <c r="C19" s="138" t="s">
        <v>255</v>
      </c>
      <c r="D19" s="139">
        <v>4</v>
      </c>
      <c r="E19" s="144">
        <v>4.2</v>
      </c>
      <c r="F19" s="221" t="s">
        <v>256</v>
      </c>
      <c r="G19" s="146" t="s">
        <v>257</v>
      </c>
      <c r="H19" s="139" t="s">
        <v>156</v>
      </c>
      <c r="I19" s="200" t="s">
        <v>260</v>
      </c>
      <c r="J19" s="200" t="s">
        <v>261</v>
      </c>
      <c r="K19" s="139" t="s">
        <v>93</v>
      </c>
      <c r="L19" s="91" t="s">
        <v>258</v>
      </c>
      <c r="M19" s="86" t="s">
        <v>52</v>
      </c>
      <c r="N19" s="87" t="s">
        <v>225</v>
      </c>
      <c r="O19" s="201" t="s">
        <v>226</v>
      </c>
      <c r="P19" s="181">
        <v>455623.36</v>
      </c>
      <c r="Q19" s="93">
        <v>251294.54</v>
      </c>
      <c r="R19" s="6">
        <v>201035.63</v>
      </c>
      <c r="S19" s="28">
        <v>0.8</v>
      </c>
      <c r="T19" s="6">
        <v>45233.02</v>
      </c>
      <c r="U19" s="26">
        <v>0.18</v>
      </c>
      <c r="V19" s="6">
        <v>5025.8900000000003</v>
      </c>
      <c r="W19" s="26">
        <v>0.02</v>
      </c>
      <c r="X19" s="181">
        <v>455623.36</v>
      </c>
      <c r="Y19" s="80">
        <v>0</v>
      </c>
    </row>
    <row r="20" spans="1:25" ht="179.25" customHeight="1" x14ac:dyDescent="0.2">
      <c r="A20" s="155"/>
      <c r="B20" s="137"/>
      <c r="C20" s="138"/>
      <c r="D20" s="139"/>
      <c r="E20" s="144"/>
      <c r="F20" s="221"/>
      <c r="G20" s="146"/>
      <c r="H20" s="139"/>
      <c r="I20" s="200"/>
      <c r="J20" s="200"/>
      <c r="K20" s="139"/>
      <c r="L20" s="91" t="s">
        <v>259</v>
      </c>
      <c r="M20" s="86" t="s">
        <v>51</v>
      </c>
      <c r="N20" s="87" t="s">
        <v>228</v>
      </c>
      <c r="O20" s="202"/>
      <c r="P20" s="180"/>
      <c r="Q20" s="93">
        <v>204328.82</v>
      </c>
      <c r="R20" s="6">
        <v>163463.04999999999</v>
      </c>
      <c r="S20" s="62">
        <v>0.8</v>
      </c>
      <c r="T20" s="6">
        <v>36779.19</v>
      </c>
      <c r="U20" s="92">
        <v>0.18</v>
      </c>
      <c r="V20" s="6">
        <v>4086.58</v>
      </c>
      <c r="W20" s="92">
        <v>0.02</v>
      </c>
      <c r="X20" s="180"/>
      <c r="Y20" s="80">
        <v>0</v>
      </c>
    </row>
    <row r="21" spans="1:25" ht="89.25" customHeight="1" x14ac:dyDescent="0.2">
      <c r="A21" s="154">
        <v>6</v>
      </c>
      <c r="B21" s="154" t="s">
        <v>262</v>
      </c>
      <c r="C21" s="207" t="s">
        <v>263</v>
      </c>
      <c r="D21" s="131">
        <v>4</v>
      </c>
      <c r="E21" s="158">
        <v>4.2</v>
      </c>
      <c r="F21" s="207" t="s">
        <v>264</v>
      </c>
      <c r="G21" s="208" t="s">
        <v>265</v>
      </c>
      <c r="H21" s="131" t="s">
        <v>172</v>
      </c>
      <c r="I21" s="150" t="s">
        <v>260</v>
      </c>
      <c r="J21" s="150" t="s">
        <v>269</v>
      </c>
      <c r="K21" s="131" t="s">
        <v>93</v>
      </c>
      <c r="L21" s="91" t="s">
        <v>266</v>
      </c>
      <c r="M21" s="86" t="s">
        <v>52</v>
      </c>
      <c r="N21" s="87" t="s">
        <v>53</v>
      </c>
      <c r="O21" s="201" t="s">
        <v>267</v>
      </c>
      <c r="P21" s="181">
        <v>736482.4</v>
      </c>
      <c r="Q21" s="94">
        <v>416470.4</v>
      </c>
      <c r="R21" s="6">
        <v>333176.32000000001</v>
      </c>
      <c r="S21" s="62">
        <v>0.8</v>
      </c>
      <c r="T21" s="6">
        <v>74964.67</v>
      </c>
      <c r="U21" s="92">
        <v>0.18</v>
      </c>
      <c r="V21" s="6">
        <v>8329.41</v>
      </c>
      <c r="W21" s="92">
        <v>0.02</v>
      </c>
      <c r="X21" s="181">
        <f>P21</f>
        <v>736482.4</v>
      </c>
      <c r="Y21" s="80">
        <v>0</v>
      </c>
    </row>
    <row r="22" spans="1:25" ht="89.25" customHeight="1" x14ac:dyDescent="0.2">
      <c r="A22" s="174"/>
      <c r="B22" s="174"/>
      <c r="C22" s="214"/>
      <c r="D22" s="170"/>
      <c r="E22" s="176"/>
      <c r="F22" s="214"/>
      <c r="G22" s="215"/>
      <c r="H22" s="170"/>
      <c r="I22" s="179"/>
      <c r="J22" s="179"/>
      <c r="K22" s="170"/>
      <c r="L22" s="91" t="s">
        <v>268</v>
      </c>
      <c r="M22" s="86" t="s">
        <v>51</v>
      </c>
      <c r="N22" s="87" t="s">
        <v>250</v>
      </c>
      <c r="O22" s="210"/>
      <c r="P22" s="211"/>
      <c r="Q22" s="94">
        <v>229154.8</v>
      </c>
      <c r="R22" s="6">
        <v>183323.84</v>
      </c>
      <c r="S22" s="62">
        <v>0.8</v>
      </c>
      <c r="T22" s="6">
        <v>41247.86</v>
      </c>
      <c r="U22" s="92">
        <v>0.18</v>
      </c>
      <c r="V22" s="6">
        <v>4583.1000000000004</v>
      </c>
      <c r="W22" s="92">
        <v>0.02</v>
      </c>
      <c r="X22" s="211"/>
      <c r="Y22" s="80">
        <v>0</v>
      </c>
    </row>
    <row r="23" spans="1:25" ht="99.75" customHeight="1" x14ac:dyDescent="0.2">
      <c r="A23" s="155"/>
      <c r="B23" s="155"/>
      <c r="C23" s="197"/>
      <c r="D23" s="132"/>
      <c r="E23" s="159"/>
      <c r="F23" s="197"/>
      <c r="G23" s="209"/>
      <c r="H23" s="132"/>
      <c r="I23" s="151"/>
      <c r="J23" s="151"/>
      <c r="K23" s="132"/>
      <c r="L23" s="91" t="s">
        <v>212</v>
      </c>
      <c r="M23" s="86" t="s">
        <v>52</v>
      </c>
      <c r="N23" s="87" t="s">
        <v>53</v>
      </c>
      <c r="O23" s="202"/>
      <c r="P23" s="180"/>
      <c r="Q23" s="94">
        <v>90857.2</v>
      </c>
      <c r="R23" s="6">
        <v>72685.759999999995</v>
      </c>
      <c r="S23" s="62">
        <v>0.8</v>
      </c>
      <c r="T23" s="6">
        <v>16354.29</v>
      </c>
      <c r="U23" s="92">
        <v>0.18</v>
      </c>
      <c r="V23" s="6">
        <v>1817.15</v>
      </c>
      <c r="W23" s="92">
        <v>0.02</v>
      </c>
      <c r="X23" s="180"/>
      <c r="Y23" s="80">
        <v>0</v>
      </c>
    </row>
    <row r="24" spans="1:25" ht="141" customHeight="1" x14ac:dyDescent="0.2">
      <c r="A24" s="154">
        <v>7</v>
      </c>
      <c r="B24" s="154" t="s">
        <v>270</v>
      </c>
      <c r="C24" s="207" t="s">
        <v>271</v>
      </c>
      <c r="D24" s="131">
        <v>4</v>
      </c>
      <c r="E24" s="158">
        <v>4.2</v>
      </c>
      <c r="F24" s="207" t="s">
        <v>272</v>
      </c>
      <c r="G24" s="208" t="s">
        <v>273</v>
      </c>
      <c r="H24" s="131" t="s">
        <v>156</v>
      </c>
      <c r="I24" s="150" t="s">
        <v>278</v>
      </c>
      <c r="J24" s="150" t="s">
        <v>279</v>
      </c>
      <c r="K24" s="131" t="s">
        <v>93</v>
      </c>
      <c r="L24" s="91" t="s">
        <v>274</v>
      </c>
      <c r="M24" s="86" t="s">
        <v>51</v>
      </c>
      <c r="N24" s="87" t="s">
        <v>228</v>
      </c>
      <c r="O24" s="201" t="s">
        <v>275</v>
      </c>
      <c r="P24" s="181">
        <f>Q24+Q25</f>
        <v>621087.57999999996</v>
      </c>
      <c r="Q24" s="95">
        <v>355034.04</v>
      </c>
      <c r="R24" s="6">
        <v>284027.23</v>
      </c>
      <c r="S24" s="62">
        <v>0.8</v>
      </c>
      <c r="T24" s="6">
        <v>63906.13</v>
      </c>
      <c r="U24" s="92">
        <v>0.18</v>
      </c>
      <c r="V24" s="6">
        <v>7100.68</v>
      </c>
      <c r="W24" s="92">
        <v>0.02</v>
      </c>
      <c r="X24" s="181">
        <f>P24+68057.88</f>
        <v>689145.46</v>
      </c>
      <c r="Y24" s="80">
        <v>0</v>
      </c>
    </row>
    <row r="25" spans="1:25" ht="141" customHeight="1" x14ac:dyDescent="0.2">
      <c r="A25" s="155"/>
      <c r="B25" s="155"/>
      <c r="C25" s="197"/>
      <c r="D25" s="132"/>
      <c r="E25" s="159"/>
      <c r="F25" s="197"/>
      <c r="G25" s="209"/>
      <c r="H25" s="132"/>
      <c r="I25" s="151"/>
      <c r="J25" s="151"/>
      <c r="K25" s="132"/>
      <c r="L25" s="91" t="s">
        <v>276</v>
      </c>
      <c r="M25" s="86" t="s">
        <v>52</v>
      </c>
      <c r="N25" s="87" t="s">
        <v>277</v>
      </c>
      <c r="O25" s="202"/>
      <c r="P25" s="180"/>
      <c r="Q25" s="95">
        <v>266053.53999999998</v>
      </c>
      <c r="R25" s="6">
        <v>212842.83</v>
      </c>
      <c r="S25" s="62">
        <v>0.8</v>
      </c>
      <c r="T25" s="6">
        <v>47889.64</v>
      </c>
      <c r="U25" s="92">
        <v>0.18</v>
      </c>
      <c r="V25" s="6">
        <v>5321.07</v>
      </c>
      <c r="W25" s="92">
        <v>0.02</v>
      </c>
      <c r="X25" s="180"/>
      <c r="Y25" s="80">
        <v>0</v>
      </c>
    </row>
    <row r="26" spans="1:25" ht="141" customHeight="1" x14ac:dyDescent="0.2">
      <c r="A26" s="154">
        <v>8</v>
      </c>
      <c r="B26" s="154" t="s">
        <v>280</v>
      </c>
      <c r="C26" s="207" t="s">
        <v>281</v>
      </c>
      <c r="D26" s="131">
        <v>4</v>
      </c>
      <c r="E26" s="158">
        <v>4.2</v>
      </c>
      <c r="F26" s="207" t="s">
        <v>282</v>
      </c>
      <c r="G26" s="208" t="s">
        <v>283</v>
      </c>
      <c r="H26" s="131" t="s">
        <v>211</v>
      </c>
      <c r="I26" s="150" t="s">
        <v>287</v>
      </c>
      <c r="J26" s="150" t="s">
        <v>288</v>
      </c>
      <c r="K26" s="131" t="s">
        <v>93</v>
      </c>
      <c r="L26" s="91" t="s">
        <v>284</v>
      </c>
      <c r="M26" s="86" t="s">
        <v>52</v>
      </c>
      <c r="N26" s="87" t="s">
        <v>225</v>
      </c>
      <c r="O26" s="201" t="s">
        <v>226</v>
      </c>
      <c r="P26" s="181">
        <v>270664.17</v>
      </c>
      <c r="Q26" s="96">
        <v>89944.34</v>
      </c>
      <c r="R26" s="6">
        <v>71955.47</v>
      </c>
      <c r="S26" s="62">
        <v>0.8</v>
      </c>
      <c r="T26" s="6">
        <v>16189.98</v>
      </c>
      <c r="U26" s="92">
        <v>0.18</v>
      </c>
      <c r="V26" s="6">
        <v>1798.89</v>
      </c>
      <c r="W26" s="92">
        <v>0.02</v>
      </c>
      <c r="X26" s="181">
        <f>P26</f>
        <v>270664.17</v>
      </c>
      <c r="Y26" s="80">
        <v>0</v>
      </c>
    </row>
    <row r="27" spans="1:25" ht="141" customHeight="1" x14ac:dyDescent="0.2">
      <c r="A27" s="174"/>
      <c r="B27" s="174"/>
      <c r="C27" s="214"/>
      <c r="D27" s="170"/>
      <c r="E27" s="176"/>
      <c r="F27" s="214"/>
      <c r="G27" s="215"/>
      <c r="H27" s="170"/>
      <c r="I27" s="179"/>
      <c r="J27" s="179"/>
      <c r="K27" s="170"/>
      <c r="L27" s="91" t="s">
        <v>285</v>
      </c>
      <c r="M27" s="86" t="s">
        <v>52</v>
      </c>
      <c r="N27" s="87" t="s">
        <v>225</v>
      </c>
      <c r="O27" s="210"/>
      <c r="P27" s="211"/>
      <c r="Q27" s="96">
        <v>55890.41</v>
      </c>
      <c r="R27" s="6">
        <v>44712.32</v>
      </c>
      <c r="S27" s="62">
        <v>0.8</v>
      </c>
      <c r="T27" s="6">
        <v>10060.280000000001</v>
      </c>
      <c r="U27" s="92">
        <v>0.18</v>
      </c>
      <c r="V27" s="6">
        <v>1117.81</v>
      </c>
      <c r="W27" s="92">
        <v>0.02</v>
      </c>
      <c r="X27" s="211"/>
      <c r="Y27" s="80">
        <v>0</v>
      </c>
    </row>
    <row r="28" spans="1:25" ht="141" customHeight="1" x14ac:dyDescent="0.2">
      <c r="A28" s="155"/>
      <c r="B28" s="155"/>
      <c r="C28" s="197"/>
      <c r="D28" s="132"/>
      <c r="E28" s="159"/>
      <c r="F28" s="197"/>
      <c r="G28" s="209"/>
      <c r="H28" s="132"/>
      <c r="I28" s="151"/>
      <c r="J28" s="151"/>
      <c r="K28" s="132"/>
      <c r="L28" s="91" t="s">
        <v>286</v>
      </c>
      <c r="M28" s="86" t="s">
        <v>51</v>
      </c>
      <c r="N28" s="87" t="s">
        <v>228</v>
      </c>
      <c r="O28" s="202"/>
      <c r="P28" s="180"/>
      <c r="Q28" s="96">
        <v>124829.42</v>
      </c>
      <c r="R28" s="6">
        <v>99863.53</v>
      </c>
      <c r="S28" s="62">
        <v>0.8</v>
      </c>
      <c r="T28" s="6">
        <v>22469.3</v>
      </c>
      <c r="U28" s="92">
        <v>0.18</v>
      </c>
      <c r="V28" s="6">
        <v>2496.59</v>
      </c>
      <c r="W28" s="92">
        <v>0.02</v>
      </c>
      <c r="X28" s="180"/>
      <c r="Y28" s="80">
        <v>0</v>
      </c>
    </row>
    <row r="29" spans="1:25" ht="95.25" customHeight="1" x14ac:dyDescent="0.2">
      <c r="A29" s="154">
        <v>9</v>
      </c>
      <c r="B29" s="154" t="s">
        <v>289</v>
      </c>
      <c r="C29" s="207" t="s">
        <v>290</v>
      </c>
      <c r="D29" s="131">
        <v>4</v>
      </c>
      <c r="E29" s="158">
        <v>4.2</v>
      </c>
      <c r="F29" s="207" t="s">
        <v>291</v>
      </c>
      <c r="G29" s="208" t="s">
        <v>292</v>
      </c>
      <c r="H29" s="131" t="s">
        <v>172</v>
      </c>
      <c r="I29" s="150" t="s">
        <v>299</v>
      </c>
      <c r="J29" s="150" t="s">
        <v>300</v>
      </c>
      <c r="K29" s="131" t="s">
        <v>93</v>
      </c>
      <c r="L29" s="91" t="s">
        <v>293</v>
      </c>
      <c r="M29" s="86" t="s">
        <v>52</v>
      </c>
      <c r="N29" s="87" t="s">
        <v>294</v>
      </c>
      <c r="O29" s="201" t="s">
        <v>295</v>
      </c>
      <c r="P29" s="181">
        <v>1330589.54</v>
      </c>
      <c r="Q29" s="97">
        <v>810206.4</v>
      </c>
      <c r="R29" s="6">
        <v>648165.12</v>
      </c>
      <c r="S29" s="62">
        <v>0.8</v>
      </c>
      <c r="T29" s="6">
        <v>145837.15</v>
      </c>
      <c r="U29" s="92">
        <v>0.18</v>
      </c>
      <c r="V29" s="6">
        <v>16204.13</v>
      </c>
      <c r="W29" s="92">
        <v>0.02</v>
      </c>
      <c r="X29" s="181">
        <f>P29</f>
        <v>1330589.54</v>
      </c>
      <c r="Y29" s="80">
        <v>0</v>
      </c>
    </row>
    <row r="30" spans="1:25" ht="95.25" customHeight="1" x14ac:dyDescent="0.2">
      <c r="A30" s="174"/>
      <c r="B30" s="174"/>
      <c r="C30" s="214"/>
      <c r="D30" s="170"/>
      <c r="E30" s="176"/>
      <c r="F30" s="214"/>
      <c r="G30" s="215"/>
      <c r="H30" s="170"/>
      <c r="I30" s="179"/>
      <c r="J30" s="179"/>
      <c r="K30" s="170"/>
      <c r="L30" s="91" t="s">
        <v>296</v>
      </c>
      <c r="M30" s="86" t="s">
        <v>51</v>
      </c>
      <c r="N30" s="87" t="s">
        <v>228</v>
      </c>
      <c r="O30" s="210"/>
      <c r="P30" s="211"/>
      <c r="Q30" s="97">
        <v>239206.66</v>
      </c>
      <c r="R30" s="6">
        <v>191365.32</v>
      </c>
      <c r="S30" s="62">
        <v>0.8</v>
      </c>
      <c r="T30" s="6">
        <v>43057.2</v>
      </c>
      <c r="U30" s="92">
        <v>0.18</v>
      </c>
      <c r="V30" s="6">
        <v>4784.1400000000003</v>
      </c>
      <c r="W30" s="92">
        <v>0.02</v>
      </c>
      <c r="X30" s="211"/>
      <c r="Y30" s="80">
        <v>0</v>
      </c>
    </row>
    <row r="31" spans="1:25" ht="95.25" customHeight="1" x14ac:dyDescent="0.2">
      <c r="A31" s="174"/>
      <c r="B31" s="174"/>
      <c r="C31" s="214"/>
      <c r="D31" s="170"/>
      <c r="E31" s="176"/>
      <c r="F31" s="214"/>
      <c r="G31" s="215"/>
      <c r="H31" s="170"/>
      <c r="I31" s="179"/>
      <c r="J31" s="179"/>
      <c r="K31" s="170"/>
      <c r="L31" s="91" t="s">
        <v>297</v>
      </c>
      <c r="M31" s="86" t="s">
        <v>52</v>
      </c>
      <c r="N31" s="87" t="s">
        <v>294</v>
      </c>
      <c r="O31" s="210"/>
      <c r="P31" s="211"/>
      <c r="Q31" s="97">
        <v>212404.48000000001</v>
      </c>
      <c r="R31" s="6">
        <v>169923.58</v>
      </c>
      <c r="S31" s="62">
        <v>0.8</v>
      </c>
      <c r="T31" s="6">
        <v>38232.81</v>
      </c>
      <c r="U31" s="92">
        <v>0.18</v>
      </c>
      <c r="V31" s="6">
        <v>4248.09</v>
      </c>
      <c r="W31" s="92">
        <v>0.02</v>
      </c>
      <c r="X31" s="211"/>
      <c r="Y31" s="80">
        <v>0</v>
      </c>
    </row>
    <row r="32" spans="1:25" ht="95.25" customHeight="1" x14ac:dyDescent="0.2">
      <c r="A32" s="155"/>
      <c r="B32" s="155"/>
      <c r="C32" s="197"/>
      <c r="D32" s="132"/>
      <c r="E32" s="159"/>
      <c r="F32" s="197"/>
      <c r="G32" s="209"/>
      <c r="H32" s="132"/>
      <c r="I32" s="151"/>
      <c r="J32" s="151"/>
      <c r="K32" s="132"/>
      <c r="L32" s="91" t="s">
        <v>298</v>
      </c>
      <c r="M32" s="86" t="s">
        <v>51</v>
      </c>
      <c r="N32" s="87" t="s">
        <v>228</v>
      </c>
      <c r="O32" s="202"/>
      <c r="P32" s="180"/>
      <c r="Q32" s="97">
        <v>68772</v>
      </c>
      <c r="R32" s="6">
        <v>55017.599999999999</v>
      </c>
      <c r="S32" s="62">
        <v>0.8</v>
      </c>
      <c r="T32" s="6">
        <v>12378.96</v>
      </c>
      <c r="U32" s="92">
        <v>0.18</v>
      </c>
      <c r="V32" s="6">
        <v>1375.44</v>
      </c>
      <c r="W32" s="92">
        <v>0.02</v>
      </c>
      <c r="X32" s="180"/>
      <c r="Y32" s="80">
        <v>0</v>
      </c>
    </row>
    <row r="33" spans="1:25" ht="177" customHeight="1" x14ac:dyDescent="0.2">
      <c r="A33" s="154">
        <v>10</v>
      </c>
      <c r="B33" s="154" t="s">
        <v>301</v>
      </c>
      <c r="C33" s="207" t="s">
        <v>302</v>
      </c>
      <c r="D33" s="131">
        <v>4</v>
      </c>
      <c r="E33" s="158">
        <v>4.2</v>
      </c>
      <c r="F33" s="216" t="s">
        <v>303</v>
      </c>
      <c r="G33" s="208" t="s">
        <v>304</v>
      </c>
      <c r="H33" s="131" t="s">
        <v>156</v>
      </c>
      <c r="I33" s="150" t="s">
        <v>299</v>
      </c>
      <c r="J33" s="150" t="s">
        <v>308</v>
      </c>
      <c r="K33" s="131" t="s">
        <v>93</v>
      </c>
      <c r="L33" s="91" t="s">
        <v>305</v>
      </c>
      <c r="M33" s="86" t="s">
        <v>52</v>
      </c>
      <c r="N33" s="87" t="s">
        <v>294</v>
      </c>
      <c r="O33" s="201" t="s">
        <v>267</v>
      </c>
      <c r="P33" s="181">
        <v>749780.52</v>
      </c>
      <c r="Q33" s="98">
        <v>449915.52</v>
      </c>
      <c r="R33" s="6">
        <v>359932.41</v>
      </c>
      <c r="S33" s="62">
        <v>0.8</v>
      </c>
      <c r="T33" s="6">
        <v>80983.11</v>
      </c>
      <c r="U33" s="92">
        <v>0.18</v>
      </c>
      <c r="V33" s="6">
        <v>9000</v>
      </c>
      <c r="W33" s="92">
        <v>0.02</v>
      </c>
      <c r="X33" s="181">
        <f>P33</f>
        <v>749780.52</v>
      </c>
      <c r="Y33" s="80">
        <v>0</v>
      </c>
    </row>
    <row r="34" spans="1:25" ht="177" customHeight="1" x14ac:dyDescent="0.2">
      <c r="A34" s="155"/>
      <c r="B34" s="155"/>
      <c r="C34" s="197"/>
      <c r="D34" s="132"/>
      <c r="E34" s="159"/>
      <c r="F34" s="218"/>
      <c r="G34" s="209"/>
      <c r="H34" s="132"/>
      <c r="I34" s="151"/>
      <c r="J34" s="151"/>
      <c r="K34" s="132"/>
      <c r="L34" s="91" t="s">
        <v>306</v>
      </c>
      <c r="M34" s="86" t="s">
        <v>51</v>
      </c>
      <c r="N34" s="87" t="s">
        <v>307</v>
      </c>
      <c r="O34" s="202"/>
      <c r="P34" s="180"/>
      <c r="Q34" s="98">
        <v>299865</v>
      </c>
      <c r="R34" s="6">
        <v>239892</v>
      </c>
      <c r="S34" s="62">
        <v>0.8</v>
      </c>
      <c r="T34" s="6">
        <v>53975.7</v>
      </c>
      <c r="U34" s="92">
        <v>0.18</v>
      </c>
      <c r="V34" s="6">
        <v>5997.3</v>
      </c>
      <c r="W34" s="92">
        <v>0.02</v>
      </c>
      <c r="X34" s="180"/>
      <c r="Y34" s="80">
        <v>0</v>
      </c>
    </row>
    <row r="35" spans="1:25" ht="177" customHeight="1" x14ac:dyDescent="0.2">
      <c r="A35" s="203">
        <v>11</v>
      </c>
      <c r="B35" s="203" t="s">
        <v>309</v>
      </c>
      <c r="C35" s="219" t="s">
        <v>310</v>
      </c>
      <c r="D35" s="150">
        <v>4</v>
      </c>
      <c r="E35" s="226">
        <v>4.2</v>
      </c>
      <c r="F35" s="219" t="s">
        <v>311</v>
      </c>
      <c r="G35" s="147" t="s">
        <v>312</v>
      </c>
      <c r="H35" s="150" t="s">
        <v>156</v>
      </c>
      <c r="I35" s="150" t="s">
        <v>317</v>
      </c>
      <c r="J35" s="150" t="s">
        <v>318</v>
      </c>
      <c r="K35" s="150" t="s">
        <v>93</v>
      </c>
      <c r="L35" s="100" t="s">
        <v>319</v>
      </c>
      <c r="M35" s="101" t="s">
        <v>52</v>
      </c>
      <c r="N35" s="102" t="s">
        <v>313</v>
      </c>
      <c r="O35" s="201" t="s">
        <v>314</v>
      </c>
      <c r="P35" s="181">
        <f>Q35+Q36</f>
        <v>378452.32999999996</v>
      </c>
      <c r="Q35" s="99">
        <v>213296.31</v>
      </c>
      <c r="R35" s="103">
        <v>170637.04</v>
      </c>
      <c r="S35" s="104">
        <v>0.8</v>
      </c>
      <c r="T35" s="103">
        <v>38393.339999999997</v>
      </c>
      <c r="U35" s="105">
        <v>0.18</v>
      </c>
      <c r="V35" s="103">
        <v>4265.93</v>
      </c>
      <c r="W35" s="105">
        <v>0.02</v>
      </c>
      <c r="X35" s="181">
        <f>P35</f>
        <v>378452.32999999996</v>
      </c>
      <c r="Y35" s="106">
        <v>0</v>
      </c>
    </row>
    <row r="36" spans="1:25" ht="177" customHeight="1" x14ac:dyDescent="0.2">
      <c r="A36" s="204"/>
      <c r="B36" s="204"/>
      <c r="C36" s="220"/>
      <c r="D36" s="151"/>
      <c r="E36" s="227"/>
      <c r="F36" s="220"/>
      <c r="G36" s="148"/>
      <c r="H36" s="151"/>
      <c r="I36" s="151"/>
      <c r="J36" s="151"/>
      <c r="K36" s="151"/>
      <c r="L36" s="100" t="s">
        <v>315</v>
      </c>
      <c r="M36" s="101" t="s">
        <v>51</v>
      </c>
      <c r="N36" s="102" t="s">
        <v>316</v>
      </c>
      <c r="O36" s="202"/>
      <c r="P36" s="180"/>
      <c r="Q36" s="99">
        <v>165156.01999999999</v>
      </c>
      <c r="R36" s="103">
        <v>132124.81</v>
      </c>
      <c r="S36" s="104">
        <v>0.8</v>
      </c>
      <c r="T36" s="103">
        <v>29728.09</v>
      </c>
      <c r="U36" s="105">
        <v>0.18</v>
      </c>
      <c r="V36" s="103">
        <v>3303.12</v>
      </c>
      <c r="W36" s="105">
        <v>0.02</v>
      </c>
      <c r="X36" s="180"/>
      <c r="Y36" s="106">
        <v>0</v>
      </c>
    </row>
    <row r="37" spans="1:25" ht="177" customHeight="1" x14ac:dyDescent="0.2">
      <c r="A37" s="203">
        <v>12</v>
      </c>
      <c r="B37" s="154" t="s">
        <v>320</v>
      </c>
      <c r="C37" s="207" t="s">
        <v>321</v>
      </c>
      <c r="D37" s="131">
        <v>4</v>
      </c>
      <c r="E37" s="158">
        <v>4.2</v>
      </c>
      <c r="F37" s="219" t="s">
        <v>366</v>
      </c>
      <c r="G37" s="208" t="s">
        <v>322</v>
      </c>
      <c r="H37" s="131" t="s">
        <v>156</v>
      </c>
      <c r="I37" s="150" t="s">
        <v>325</v>
      </c>
      <c r="J37" s="150" t="s">
        <v>326</v>
      </c>
      <c r="K37" s="131" t="s">
        <v>93</v>
      </c>
      <c r="L37" s="91" t="s">
        <v>323</v>
      </c>
      <c r="M37" s="86" t="s">
        <v>51</v>
      </c>
      <c r="N37" s="87" t="s">
        <v>58</v>
      </c>
      <c r="O37" s="201" t="s">
        <v>226</v>
      </c>
      <c r="P37" s="181">
        <f>Q37+Q38</f>
        <v>500553.77</v>
      </c>
      <c r="Q37" s="107">
        <v>313456.3</v>
      </c>
      <c r="R37" s="6">
        <v>250765.04</v>
      </c>
      <c r="S37" s="62">
        <v>0.8</v>
      </c>
      <c r="T37" s="6">
        <v>56422.13</v>
      </c>
      <c r="U37" s="92">
        <v>0.18</v>
      </c>
      <c r="V37" s="6">
        <v>6269.13</v>
      </c>
      <c r="W37" s="92">
        <v>0.02</v>
      </c>
      <c r="X37" s="181">
        <f>P37</f>
        <v>500553.77</v>
      </c>
      <c r="Y37" s="80">
        <v>0</v>
      </c>
    </row>
    <row r="38" spans="1:25" ht="177" customHeight="1" x14ac:dyDescent="0.2">
      <c r="A38" s="204"/>
      <c r="B38" s="155"/>
      <c r="C38" s="197"/>
      <c r="D38" s="132"/>
      <c r="E38" s="159"/>
      <c r="F38" s="220"/>
      <c r="G38" s="209"/>
      <c r="H38" s="132"/>
      <c r="I38" s="151"/>
      <c r="J38" s="151"/>
      <c r="K38" s="132"/>
      <c r="L38" s="91" t="s">
        <v>324</v>
      </c>
      <c r="M38" s="86" t="s">
        <v>52</v>
      </c>
      <c r="N38" s="87" t="s">
        <v>53</v>
      </c>
      <c r="O38" s="202"/>
      <c r="P38" s="180"/>
      <c r="Q38" s="107">
        <v>187097.47</v>
      </c>
      <c r="R38" s="6">
        <v>149677.97</v>
      </c>
      <c r="S38" s="62">
        <v>0.8</v>
      </c>
      <c r="T38" s="6">
        <v>33677.550000000003</v>
      </c>
      <c r="U38" s="92">
        <v>0.18</v>
      </c>
      <c r="V38" s="6">
        <v>3741.95</v>
      </c>
      <c r="W38" s="92">
        <v>0.02</v>
      </c>
      <c r="X38" s="180"/>
      <c r="Y38" s="80">
        <v>0</v>
      </c>
    </row>
    <row r="39" spans="1:25" ht="203.25" customHeight="1" x14ac:dyDescent="0.2">
      <c r="A39" s="203">
        <v>13</v>
      </c>
      <c r="B39" s="154" t="s">
        <v>327</v>
      </c>
      <c r="C39" s="207" t="s">
        <v>328</v>
      </c>
      <c r="D39" s="131">
        <v>4</v>
      </c>
      <c r="E39" s="158">
        <v>4.2</v>
      </c>
      <c r="F39" s="207" t="s">
        <v>329</v>
      </c>
      <c r="G39" s="208" t="s">
        <v>334</v>
      </c>
      <c r="H39" s="131" t="s">
        <v>156</v>
      </c>
      <c r="I39" s="150" t="s">
        <v>333</v>
      </c>
      <c r="J39" s="150" t="s">
        <v>326</v>
      </c>
      <c r="K39" s="131" t="s">
        <v>93</v>
      </c>
      <c r="L39" s="91" t="s">
        <v>330</v>
      </c>
      <c r="M39" s="86" t="s">
        <v>52</v>
      </c>
      <c r="N39" s="87" t="s">
        <v>331</v>
      </c>
      <c r="O39" s="201" t="s">
        <v>267</v>
      </c>
      <c r="P39" s="181">
        <f>Q39+Q40</f>
        <v>397517.49</v>
      </c>
      <c r="Q39" s="108">
        <v>172760.42</v>
      </c>
      <c r="R39" s="6">
        <v>138208.32999999999</v>
      </c>
      <c r="S39" s="62">
        <v>0.8</v>
      </c>
      <c r="T39" s="6">
        <v>31096.87</v>
      </c>
      <c r="U39" s="92">
        <v>0.18</v>
      </c>
      <c r="V39" s="6">
        <v>3455.22</v>
      </c>
      <c r="W39" s="92">
        <v>0.02</v>
      </c>
      <c r="X39" s="181">
        <f>P39</f>
        <v>397517.49</v>
      </c>
      <c r="Y39" s="7">
        <v>0</v>
      </c>
    </row>
    <row r="40" spans="1:25" ht="203.25" customHeight="1" x14ac:dyDescent="0.2">
      <c r="A40" s="204"/>
      <c r="B40" s="155"/>
      <c r="C40" s="197"/>
      <c r="D40" s="132"/>
      <c r="E40" s="159"/>
      <c r="F40" s="197"/>
      <c r="G40" s="209"/>
      <c r="H40" s="132"/>
      <c r="I40" s="151"/>
      <c r="J40" s="151"/>
      <c r="K40" s="132"/>
      <c r="L40" s="91" t="s">
        <v>332</v>
      </c>
      <c r="M40" s="86" t="s">
        <v>51</v>
      </c>
      <c r="N40" s="87" t="s">
        <v>250</v>
      </c>
      <c r="O40" s="202"/>
      <c r="P40" s="180"/>
      <c r="Q40" s="108">
        <v>224757.07</v>
      </c>
      <c r="R40" s="6">
        <v>179805.65</v>
      </c>
      <c r="S40" s="62">
        <v>0.8</v>
      </c>
      <c r="T40" s="6">
        <v>40456.269999999997</v>
      </c>
      <c r="U40" s="92">
        <v>0.18</v>
      </c>
      <c r="V40" s="6">
        <v>4495.1499999999996</v>
      </c>
      <c r="W40" s="92">
        <v>0.02</v>
      </c>
      <c r="X40" s="180"/>
      <c r="Y40" s="7">
        <v>0</v>
      </c>
    </row>
    <row r="41" spans="1:25" ht="93.75" customHeight="1" x14ac:dyDescent="0.2">
      <c r="A41" s="203">
        <v>14</v>
      </c>
      <c r="B41" s="154" t="s">
        <v>335</v>
      </c>
      <c r="C41" s="207" t="s">
        <v>336</v>
      </c>
      <c r="D41" s="131">
        <v>4</v>
      </c>
      <c r="E41" s="158">
        <v>4.2</v>
      </c>
      <c r="F41" s="207" t="s">
        <v>337</v>
      </c>
      <c r="G41" s="208" t="s">
        <v>338</v>
      </c>
      <c r="H41" s="131" t="s">
        <v>172</v>
      </c>
      <c r="I41" s="150" t="s">
        <v>343</v>
      </c>
      <c r="J41" s="150" t="s">
        <v>344</v>
      </c>
      <c r="K41" s="131" t="s">
        <v>93</v>
      </c>
      <c r="L41" s="91" t="s">
        <v>339</v>
      </c>
      <c r="M41" s="86" t="s">
        <v>51</v>
      </c>
      <c r="N41" s="87" t="s">
        <v>340</v>
      </c>
      <c r="O41" s="201" t="s">
        <v>267</v>
      </c>
      <c r="P41" s="181">
        <f>Q41+Q42+Q43</f>
        <v>513800.08</v>
      </c>
      <c r="Q41" s="109">
        <v>338444.58</v>
      </c>
      <c r="R41" s="6">
        <v>270755.65999999997</v>
      </c>
      <c r="S41" s="62">
        <v>0.8</v>
      </c>
      <c r="T41" s="6">
        <v>60920.02</v>
      </c>
      <c r="U41" s="92">
        <v>0.18</v>
      </c>
      <c r="V41" s="6">
        <v>6768.9</v>
      </c>
      <c r="W41" s="92">
        <v>0.02</v>
      </c>
      <c r="X41" s="181">
        <f>P41</f>
        <v>513800.08</v>
      </c>
      <c r="Y41" s="7">
        <v>0</v>
      </c>
    </row>
    <row r="42" spans="1:25" ht="93.75" customHeight="1" x14ac:dyDescent="0.2">
      <c r="A42" s="212"/>
      <c r="B42" s="174"/>
      <c r="C42" s="214"/>
      <c r="D42" s="170"/>
      <c r="E42" s="176"/>
      <c r="F42" s="214"/>
      <c r="G42" s="215"/>
      <c r="H42" s="170"/>
      <c r="I42" s="179"/>
      <c r="J42" s="179"/>
      <c r="K42" s="170"/>
      <c r="L42" s="91" t="s">
        <v>341</v>
      </c>
      <c r="M42" s="86" t="s">
        <v>51</v>
      </c>
      <c r="N42" s="87" t="s">
        <v>340</v>
      </c>
      <c r="O42" s="210"/>
      <c r="P42" s="211"/>
      <c r="Q42" s="109">
        <v>90200</v>
      </c>
      <c r="R42" s="6">
        <v>72160</v>
      </c>
      <c r="S42" s="62">
        <v>0.8</v>
      </c>
      <c r="T42" s="6">
        <v>16236</v>
      </c>
      <c r="U42" s="92">
        <v>0.18</v>
      </c>
      <c r="V42" s="6">
        <v>1804</v>
      </c>
      <c r="W42" s="92">
        <v>0.02</v>
      </c>
      <c r="X42" s="211"/>
      <c r="Y42" s="7">
        <v>0</v>
      </c>
    </row>
    <row r="43" spans="1:25" ht="65.25" customHeight="1" x14ac:dyDescent="0.2">
      <c r="A43" s="204"/>
      <c r="B43" s="155"/>
      <c r="C43" s="197"/>
      <c r="D43" s="132"/>
      <c r="E43" s="159"/>
      <c r="F43" s="197"/>
      <c r="G43" s="209"/>
      <c r="H43" s="132"/>
      <c r="I43" s="151"/>
      <c r="J43" s="151"/>
      <c r="K43" s="132"/>
      <c r="L43" s="91" t="s">
        <v>342</v>
      </c>
      <c r="M43" s="86" t="s">
        <v>52</v>
      </c>
      <c r="N43" s="87" t="s">
        <v>225</v>
      </c>
      <c r="O43" s="202"/>
      <c r="P43" s="180"/>
      <c r="Q43" s="109">
        <v>85155.5</v>
      </c>
      <c r="R43" s="6">
        <v>68124.399999999994</v>
      </c>
      <c r="S43" s="62">
        <v>0.8</v>
      </c>
      <c r="T43" s="6">
        <v>15327</v>
      </c>
      <c r="U43" s="92">
        <v>0.18</v>
      </c>
      <c r="V43" s="6">
        <v>1704.1</v>
      </c>
      <c r="W43" s="92">
        <v>0.02</v>
      </c>
      <c r="X43" s="180"/>
      <c r="Y43" s="7">
        <v>0</v>
      </c>
    </row>
    <row r="44" spans="1:25" ht="112.5" customHeight="1" x14ac:dyDescent="0.2">
      <c r="A44" s="203">
        <v>15</v>
      </c>
      <c r="B44" s="154" t="s">
        <v>367</v>
      </c>
      <c r="C44" s="207" t="s">
        <v>368</v>
      </c>
      <c r="D44" s="131">
        <v>4</v>
      </c>
      <c r="E44" s="158">
        <v>4.2</v>
      </c>
      <c r="F44" s="207" t="s">
        <v>369</v>
      </c>
      <c r="G44" s="208" t="s">
        <v>370</v>
      </c>
      <c r="H44" s="131" t="s">
        <v>172</v>
      </c>
      <c r="I44" s="150" t="s">
        <v>384</v>
      </c>
      <c r="J44" s="150" t="s">
        <v>385</v>
      </c>
      <c r="K44" s="131" t="s">
        <v>93</v>
      </c>
      <c r="L44" s="91" t="s">
        <v>371</v>
      </c>
      <c r="M44" s="86" t="s">
        <v>51</v>
      </c>
      <c r="N44" s="87" t="s">
        <v>228</v>
      </c>
      <c r="O44" s="228" t="s">
        <v>372</v>
      </c>
      <c r="P44" s="181">
        <f>Q44+Q45+Q46</f>
        <v>1327528.1199999999</v>
      </c>
      <c r="Q44" s="124">
        <v>887149.99</v>
      </c>
      <c r="R44" s="6">
        <v>709719.99</v>
      </c>
      <c r="S44" s="62">
        <v>0.8</v>
      </c>
      <c r="T44" s="6">
        <v>159687</v>
      </c>
      <c r="U44" s="92">
        <v>0.18</v>
      </c>
      <c r="V44" s="6">
        <v>17743</v>
      </c>
      <c r="W44" s="92">
        <v>0.02</v>
      </c>
      <c r="X44" s="181">
        <f>P44</f>
        <v>1327528.1199999999</v>
      </c>
      <c r="Y44" s="7">
        <v>0</v>
      </c>
    </row>
    <row r="45" spans="1:25" ht="112.5" customHeight="1" x14ac:dyDescent="0.2">
      <c r="A45" s="212"/>
      <c r="B45" s="174"/>
      <c r="C45" s="214"/>
      <c r="D45" s="170"/>
      <c r="E45" s="176"/>
      <c r="F45" s="214"/>
      <c r="G45" s="215"/>
      <c r="H45" s="170"/>
      <c r="I45" s="179"/>
      <c r="J45" s="179"/>
      <c r="K45" s="170"/>
      <c r="L45" s="91" t="s">
        <v>373</v>
      </c>
      <c r="M45" s="86" t="s">
        <v>52</v>
      </c>
      <c r="N45" s="87" t="s">
        <v>277</v>
      </c>
      <c r="O45" s="228"/>
      <c r="P45" s="211"/>
      <c r="Q45" s="124">
        <v>411836.39</v>
      </c>
      <c r="R45" s="6">
        <v>329469.11</v>
      </c>
      <c r="S45" s="62">
        <v>0.8</v>
      </c>
      <c r="T45" s="6">
        <v>74130.55</v>
      </c>
      <c r="U45" s="92">
        <v>0.18</v>
      </c>
      <c r="V45" s="6">
        <v>8236.73</v>
      </c>
      <c r="W45" s="92">
        <v>0.02</v>
      </c>
      <c r="X45" s="211"/>
      <c r="Y45" s="7">
        <v>0</v>
      </c>
    </row>
    <row r="46" spans="1:25" ht="112.5" customHeight="1" x14ac:dyDescent="0.2">
      <c r="A46" s="204"/>
      <c r="B46" s="155"/>
      <c r="C46" s="197"/>
      <c r="D46" s="132"/>
      <c r="E46" s="159"/>
      <c r="F46" s="197"/>
      <c r="G46" s="209"/>
      <c r="H46" s="132"/>
      <c r="I46" s="151"/>
      <c r="J46" s="151"/>
      <c r="K46" s="132"/>
      <c r="L46" s="91" t="s">
        <v>374</v>
      </c>
      <c r="M46" s="86" t="s">
        <v>51</v>
      </c>
      <c r="N46" s="87" t="s">
        <v>228</v>
      </c>
      <c r="O46" s="228"/>
      <c r="P46" s="180"/>
      <c r="Q46" s="124">
        <v>28541.74</v>
      </c>
      <c r="R46" s="6">
        <v>22833.39</v>
      </c>
      <c r="S46" s="62">
        <v>0.8</v>
      </c>
      <c r="T46" s="6">
        <v>5137.51</v>
      </c>
      <c r="U46" s="92">
        <v>0.18</v>
      </c>
      <c r="V46" s="6">
        <v>570.84</v>
      </c>
      <c r="W46" s="92">
        <v>0.02</v>
      </c>
      <c r="X46" s="180"/>
      <c r="Y46" s="7">
        <v>0</v>
      </c>
    </row>
    <row r="47" spans="1:25" ht="116.25" customHeight="1" x14ac:dyDescent="0.2">
      <c r="A47" s="203">
        <v>16</v>
      </c>
      <c r="B47" s="154" t="s">
        <v>375</v>
      </c>
      <c r="C47" s="207" t="s">
        <v>376</v>
      </c>
      <c r="D47" s="131">
        <v>4</v>
      </c>
      <c r="E47" s="158">
        <v>4.2</v>
      </c>
      <c r="F47" s="216" t="s">
        <v>377</v>
      </c>
      <c r="G47" s="208" t="s">
        <v>386</v>
      </c>
      <c r="H47" s="131" t="s">
        <v>172</v>
      </c>
      <c r="I47" s="150" t="s">
        <v>384</v>
      </c>
      <c r="J47" s="150" t="s">
        <v>385</v>
      </c>
      <c r="K47" s="131" t="s">
        <v>93</v>
      </c>
      <c r="L47" s="91" t="s">
        <v>378</v>
      </c>
      <c r="M47" s="86" t="s">
        <v>51</v>
      </c>
      <c r="N47" s="87" t="s">
        <v>250</v>
      </c>
      <c r="O47" s="201" t="s">
        <v>379</v>
      </c>
      <c r="P47" s="181">
        <f>Q47+Q48+Q49+Q50+Q51</f>
        <v>1286957.8600000001</v>
      </c>
      <c r="Q47" s="125">
        <v>171422.2</v>
      </c>
      <c r="R47" s="6">
        <v>137137.76</v>
      </c>
      <c r="S47" s="62">
        <v>0.8</v>
      </c>
      <c r="T47" s="6">
        <v>30856</v>
      </c>
      <c r="U47" s="92">
        <v>0.18</v>
      </c>
      <c r="V47" s="6">
        <v>3428.44</v>
      </c>
      <c r="W47" s="92">
        <v>0.02</v>
      </c>
      <c r="X47" s="181">
        <f>P47+50000</f>
        <v>1336957.8600000001</v>
      </c>
      <c r="Y47" s="7">
        <v>0</v>
      </c>
    </row>
    <row r="48" spans="1:25" ht="116.25" customHeight="1" x14ac:dyDescent="0.2">
      <c r="A48" s="212"/>
      <c r="B48" s="174"/>
      <c r="C48" s="214"/>
      <c r="D48" s="170"/>
      <c r="E48" s="176"/>
      <c r="F48" s="217"/>
      <c r="G48" s="215"/>
      <c r="H48" s="170"/>
      <c r="I48" s="179"/>
      <c r="J48" s="179"/>
      <c r="K48" s="170"/>
      <c r="L48" s="91" t="s">
        <v>380</v>
      </c>
      <c r="M48" s="86" t="s">
        <v>52</v>
      </c>
      <c r="N48" s="87" t="s">
        <v>225</v>
      </c>
      <c r="O48" s="210"/>
      <c r="P48" s="211"/>
      <c r="Q48" s="125">
        <v>340064.21</v>
      </c>
      <c r="R48" s="6">
        <v>272051.36</v>
      </c>
      <c r="S48" s="62">
        <v>0.8</v>
      </c>
      <c r="T48" s="6">
        <v>61211.56</v>
      </c>
      <c r="U48" s="92">
        <v>0.18</v>
      </c>
      <c r="V48" s="6">
        <v>6801.29</v>
      </c>
      <c r="W48" s="92">
        <v>0.02</v>
      </c>
      <c r="X48" s="211"/>
      <c r="Y48" s="7">
        <v>0</v>
      </c>
    </row>
    <row r="49" spans="1:25" ht="116.25" customHeight="1" x14ac:dyDescent="0.2">
      <c r="A49" s="212"/>
      <c r="B49" s="174"/>
      <c r="C49" s="214"/>
      <c r="D49" s="170"/>
      <c r="E49" s="176"/>
      <c r="F49" s="217"/>
      <c r="G49" s="215"/>
      <c r="H49" s="170"/>
      <c r="I49" s="179"/>
      <c r="J49" s="179"/>
      <c r="K49" s="170"/>
      <c r="L49" s="91" t="s">
        <v>381</v>
      </c>
      <c r="M49" s="86" t="s">
        <v>51</v>
      </c>
      <c r="N49" s="87" t="s">
        <v>250</v>
      </c>
      <c r="O49" s="210"/>
      <c r="P49" s="211"/>
      <c r="Q49" s="125">
        <v>203280.53</v>
      </c>
      <c r="R49" s="6">
        <v>162624.42000000001</v>
      </c>
      <c r="S49" s="62">
        <v>0.8</v>
      </c>
      <c r="T49" s="6">
        <v>36590.5</v>
      </c>
      <c r="U49" s="92">
        <v>0.18</v>
      </c>
      <c r="V49" s="6">
        <v>4065.61</v>
      </c>
      <c r="W49" s="92">
        <v>0.02</v>
      </c>
      <c r="X49" s="211"/>
      <c r="Y49" s="7">
        <v>0</v>
      </c>
    </row>
    <row r="50" spans="1:25" ht="116.25" customHeight="1" x14ac:dyDescent="0.2">
      <c r="A50" s="212"/>
      <c r="B50" s="174"/>
      <c r="C50" s="214"/>
      <c r="D50" s="170"/>
      <c r="E50" s="176"/>
      <c r="F50" s="217"/>
      <c r="G50" s="215"/>
      <c r="H50" s="170"/>
      <c r="I50" s="179"/>
      <c r="J50" s="179"/>
      <c r="K50" s="170"/>
      <c r="L50" s="91" t="s">
        <v>382</v>
      </c>
      <c r="M50" s="86" t="s">
        <v>52</v>
      </c>
      <c r="N50" s="87" t="s">
        <v>331</v>
      </c>
      <c r="O50" s="210"/>
      <c r="P50" s="211"/>
      <c r="Q50" s="125">
        <v>305687.42</v>
      </c>
      <c r="R50" s="6">
        <v>244549.93</v>
      </c>
      <c r="S50" s="62">
        <v>0.8</v>
      </c>
      <c r="T50" s="6">
        <v>55023.74</v>
      </c>
      <c r="U50" s="92">
        <v>0.18</v>
      </c>
      <c r="V50" s="6">
        <v>6113.75</v>
      </c>
      <c r="W50" s="92">
        <v>0.02</v>
      </c>
      <c r="X50" s="211"/>
      <c r="Y50" s="7">
        <v>0</v>
      </c>
    </row>
    <row r="51" spans="1:25" ht="116.25" customHeight="1" x14ac:dyDescent="0.2">
      <c r="A51" s="204"/>
      <c r="B51" s="155"/>
      <c r="C51" s="197"/>
      <c r="D51" s="132"/>
      <c r="E51" s="159"/>
      <c r="F51" s="218"/>
      <c r="G51" s="209"/>
      <c r="H51" s="132"/>
      <c r="I51" s="151"/>
      <c r="J51" s="151"/>
      <c r="K51" s="132"/>
      <c r="L51" s="91" t="s">
        <v>383</v>
      </c>
      <c r="M51" s="86" t="s">
        <v>52</v>
      </c>
      <c r="N51" s="87" t="s">
        <v>225</v>
      </c>
      <c r="O51" s="202"/>
      <c r="P51" s="180"/>
      <c r="Q51" s="125">
        <v>266503.5</v>
      </c>
      <c r="R51" s="6">
        <v>213202.8</v>
      </c>
      <c r="S51" s="62">
        <v>0.8</v>
      </c>
      <c r="T51" s="6">
        <v>47970.63</v>
      </c>
      <c r="U51" s="92">
        <v>0.18</v>
      </c>
      <c r="V51" s="6">
        <v>5330.07</v>
      </c>
      <c r="W51" s="92">
        <v>0.02</v>
      </c>
      <c r="X51" s="180"/>
      <c r="Y51" s="7">
        <v>0</v>
      </c>
    </row>
    <row r="52" spans="1:25" ht="116.25" customHeight="1" x14ac:dyDescent="0.2">
      <c r="A52" s="203">
        <v>17</v>
      </c>
      <c r="B52" s="154" t="s">
        <v>387</v>
      </c>
      <c r="C52" s="213" t="s">
        <v>388</v>
      </c>
      <c r="D52" s="131">
        <v>4</v>
      </c>
      <c r="E52" s="158">
        <v>4.2</v>
      </c>
      <c r="F52" s="207" t="s">
        <v>389</v>
      </c>
      <c r="G52" s="208" t="s">
        <v>390</v>
      </c>
      <c r="H52" s="131" t="s">
        <v>156</v>
      </c>
      <c r="I52" s="150" t="s">
        <v>394</v>
      </c>
      <c r="J52" s="150" t="s">
        <v>395</v>
      </c>
      <c r="K52" s="131" t="s">
        <v>93</v>
      </c>
      <c r="L52" s="91" t="s">
        <v>391</v>
      </c>
      <c r="M52" s="86" t="s">
        <v>52</v>
      </c>
      <c r="N52" s="87" t="s">
        <v>294</v>
      </c>
      <c r="O52" s="201" t="s">
        <v>239</v>
      </c>
      <c r="P52" s="181">
        <f>Q52+Q53+Q54</f>
        <v>550356.72</v>
      </c>
      <c r="Q52" s="126">
        <v>256043.76</v>
      </c>
      <c r="R52" s="6">
        <v>204835</v>
      </c>
      <c r="S52" s="62">
        <v>0.8</v>
      </c>
      <c r="T52" s="6">
        <v>46087.88</v>
      </c>
      <c r="U52" s="92">
        <v>0.18</v>
      </c>
      <c r="V52" s="6">
        <v>5120.88</v>
      </c>
      <c r="W52" s="92">
        <v>0.02</v>
      </c>
      <c r="X52" s="181">
        <f>P52</f>
        <v>550356.72</v>
      </c>
      <c r="Y52" s="7">
        <v>0</v>
      </c>
    </row>
    <row r="53" spans="1:25" ht="116.25" customHeight="1" x14ac:dyDescent="0.2">
      <c r="A53" s="212"/>
      <c r="B53" s="174"/>
      <c r="C53" s="213"/>
      <c r="D53" s="170"/>
      <c r="E53" s="176"/>
      <c r="F53" s="214"/>
      <c r="G53" s="215"/>
      <c r="H53" s="170"/>
      <c r="I53" s="179"/>
      <c r="J53" s="179"/>
      <c r="K53" s="170"/>
      <c r="L53" s="91" t="s">
        <v>392</v>
      </c>
      <c r="M53" s="86" t="s">
        <v>51</v>
      </c>
      <c r="N53" s="87" t="s">
        <v>250</v>
      </c>
      <c r="O53" s="210"/>
      <c r="P53" s="211"/>
      <c r="Q53" s="126">
        <v>134097.44</v>
      </c>
      <c r="R53" s="6">
        <v>107277.95</v>
      </c>
      <c r="S53" s="62">
        <v>0.8</v>
      </c>
      <c r="T53" s="6">
        <v>24137.54</v>
      </c>
      <c r="U53" s="92">
        <v>0.18</v>
      </c>
      <c r="V53" s="6">
        <v>2681.95</v>
      </c>
      <c r="W53" s="92">
        <v>0.02</v>
      </c>
      <c r="X53" s="211"/>
      <c r="Y53" s="7">
        <v>0</v>
      </c>
    </row>
    <row r="54" spans="1:25" ht="116.25" customHeight="1" x14ac:dyDescent="0.2">
      <c r="A54" s="204"/>
      <c r="B54" s="155"/>
      <c r="C54" s="213"/>
      <c r="D54" s="132"/>
      <c r="E54" s="159"/>
      <c r="F54" s="197"/>
      <c r="G54" s="209"/>
      <c r="H54" s="132"/>
      <c r="I54" s="151"/>
      <c r="J54" s="151"/>
      <c r="K54" s="132"/>
      <c r="L54" s="91" t="s">
        <v>393</v>
      </c>
      <c r="M54" s="86" t="s">
        <v>51</v>
      </c>
      <c r="N54" s="87" t="s">
        <v>250</v>
      </c>
      <c r="O54" s="202"/>
      <c r="P54" s="180"/>
      <c r="Q54" s="126">
        <v>160215.51999999999</v>
      </c>
      <c r="R54" s="6">
        <v>128172.41</v>
      </c>
      <c r="S54" s="62">
        <v>0.8</v>
      </c>
      <c r="T54" s="6">
        <v>28838.799999999999</v>
      </c>
      <c r="U54" s="92">
        <v>0.18</v>
      </c>
      <c r="V54" s="6">
        <v>3204.31</v>
      </c>
      <c r="W54" s="92">
        <v>0.02</v>
      </c>
      <c r="X54" s="180"/>
      <c r="Y54" s="7">
        <v>0</v>
      </c>
    </row>
    <row r="55" spans="1:25" ht="161.25" customHeight="1" x14ac:dyDescent="0.2">
      <c r="A55" s="203">
        <v>18</v>
      </c>
      <c r="B55" s="154" t="s">
        <v>396</v>
      </c>
      <c r="C55" s="205" t="s">
        <v>397</v>
      </c>
      <c r="D55" s="131">
        <v>4</v>
      </c>
      <c r="E55" s="158">
        <v>4.2</v>
      </c>
      <c r="F55" s="207" t="s">
        <v>403</v>
      </c>
      <c r="G55" s="208" t="s">
        <v>402</v>
      </c>
      <c r="H55" s="131" t="s">
        <v>172</v>
      </c>
      <c r="I55" s="150" t="s">
        <v>406</v>
      </c>
      <c r="J55" s="150" t="s">
        <v>405</v>
      </c>
      <c r="K55" s="131" t="s">
        <v>93</v>
      </c>
      <c r="L55" s="91" t="s">
        <v>398</v>
      </c>
      <c r="M55" s="86" t="s">
        <v>51</v>
      </c>
      <c r="N55" s="87" t="s">
        <v>316</v>
      </c>
      <c r="O55" s="201" t="s">
        <v>400</v>
      </c>
      <c r="P55" s="181">
        <f>Q55+Q56</f>
        <v>1145265.6200000001</v>
      </c>
      <c r="Q55" s="127">
        <v>785568.55</v>
      </c>
      <c r="R55" s="6">
        <v>628454.84</v>
      </c>
      <c r="S55" s="62">
        <v>0.8</v>
      </c>
      <c r="T55" s="6">
        <v>141402.32999999999</v>
      </c>
      <c r="U55" s="92">
        <v>0.18</v>
      </c>
      <c r="V55" s="6">
        <v>15711.38</v>
      </c>
      <c r="W55" s="92">
        <v>0.02</v>
      </c>
      <c r="X55" s="181">
        <f>P55</f>
        <v>1145265.6200000001</v>
      </c>
      <c r="Y55" s="7">
        <v>0</v>
      </c>
    </row>
    <row r="56" spans="1:25" ht="161.25" customHeight="1" x14ac:dyDescent="0.2">
      <c r="A56" s="204"/>
      <c r="B56" s="155"/>
      <c r="C56" s="206"/>
      <c r="D56" s="132"/>
      <c r="E56" s="159"/>
      <c r="F56" s="197"/>
      <c r="G56" s="209"/>
      <c r="H56" s="132"/>
      <c r="I56" s="151"/>
      <c r="J56" s="151"/>
      <c r="K56" s="132"/>
      <c r="L56" s="91" t="s">
        <v>399</v>
      </c>
      <c r="M56" s="86" t="s">
        <v>52</v>
      </c>
      <c r="N56" s="87" t="s">
        <v>313</v>
      </c>
      <c r="O56" s="202"/>
      <c r="P56" s="180"/>
      <c r="Q56" s="127">
        <v>359697.07</v>
      </c>
      <c r="R56" s="6">
        <v>287757.65000000002</v>
      </c>
      <c r="S56" s="62">
        <v>0.8</v>
      </c>
      <c r="T56" s="6">
        <v>64745.47</v>
      </c>
      <c r="U56" s="92">
        <v>0.18</v>
      </c>
      <c r="V56" s="6">
        <v>7193.95</v>
      </c>
      <c r="W56" s="92">
        <v>0.02</v>
      </c>
      <c r="X56" s="180"/>
      <c r="Y56" s="7">
        <v>0</v>
      </c>
    </row>
    <row r="57" spans="1:25" ht="42" customHeight="1" x14ac:dyDescent="0.2">
      <c r="A57" s="149" t="s">
        <v>81</v>
      </c>
      <c r="B57" s="149"/>
      <c r="C57" s="149"/>
      <c r="D57" s="149"/>
      <c r="E57" s="149"/>
      <c r="F57" s="149"/>
      <c r="G57" s="149"/>
      <c r="H57" s="149"/>
      <c r="I57" s="149"/>
      <c r="J57" s="149"/>
      <c r="K57" s="149"/>
      <c r="L57" s="149"/>
      <c r="M57" s="149"/>
      <c r="N57" s="149"/>
      <c r="O57" s="15"/>
      <c r="P57" s="16">
        <f>SUM(P7:P56)</f>
        <v>12824728.349999998</v>
      </c>
      <c r="Q57" s="16">
        <f>SUM(Q7:Q56)</f>
        <v>12824728.350000001</v>
      </c>
      <c r="R57" s="16">
        <f>SUM(R7:R56)</f>
        <v>10259782.51</v>
      </c>
      <c r="S57" s="16"/>
      <c r="T57" s="16">
        <f>SUM(T7:T56)</f>
        <v>2308448.4900000007</v>
      </c>
      <c r="U57" s="16"/>
      <c r="V57" s="16">
        <f>SUM(V7:V56)</f>
        <v>256497.35000000003</v>
      </c>
      <c r="W57" s="16"/>
      <c r="X57" s="16">
        <f>SUM(X7:X56)</f>
        <v>12942786.23</v>
      </c>
      <c r="Y57" s="16">
        <f>SUM(Y52:Y56,Y47,Y44,Y39,Y41,Y35,Y33,Y29,Y26,Y24,Y21,Y17,Y19,Y14,Y11,Y7)</f>
        <v>0</v>
      </c>
    </row>
    <row r="58" spans="1:25" x14ac:dyDescent="0.2">
      <c r="P58" s="5"/>
      <c r="Q58" s="5"/>
    </row>
    <row r="59" spans="1:25" ht="28.5" customHeight="1" x14ac:dyDescent="0.3">
      <c r="A59" s="223" t="s">
        <v>401</v>
      </c>
      <c r="B59" s="224"/>
      <c r="C59" s="224"/>
      <c r="D59" s="224"/>
      <c r="E59" s="224"/>
      <c r="F59" s="224"/>
      <c r="G59" s="224"/>
      <c r="H59" s="224"/>
      <c r="I59" s="224"/>
      <c r="J59" s="224"/>
      <c r="K59" s="224"/>
      <c r="L59" s="224"/>
      <c r="M59" s="224"/>
      <c r="N59" s="224"/>
      <c r="O59" s="224"/>
      <c r="P59" s="224"/>
      <c r="Q59" s="224"/>
      <c r="R59" s="224"/>
      <c r="S59" s="224"/>
      <c r="T59" s="224"/>
      <c r="U59" s="224"/>
      <c r="V59" s="224"/>
      <c r="W59" s="20"/>
    </row>
    <row r="62" spans="1:25" x14ac:dyDescent="0.2">
      <c r="B62" s="14"/>
      <c r="C62" s="11"/>
      <c r="D62" s="11"/>
      <c r="E62" s="11"/>
      <c r="F62" s="12"/>
      <c r="G62" s="12"/>
    </row>
    <row r="63" spans="1:25" x14ac:dyDescent="0.2">
      <c r="C63" s="11"/>
      <c r="D63" s="11"/>
      <c r="E63" s="11"/>
      <c r="F63" s="12"/>
      <c r="G63" s="12"/>
    </row>
    <row r="64" spans="1:25" x14ac:dyDescent="0.2">
      <c r="C64" s="11"/>
      <c r="D64" s="11"/>
      <c r="E64" s="11"/>
      <c r="F64" s="12"/>
      <c r="G64" s="12"/>
    </row>
    <row r="65" spans="2:23" x14ac:dyDescent="0.2">
      <c r="C65" s="13"/>
      <c r="D65" s="13"/>
      <c r="E65" s="11"/>
      <c r="F65" s="12"/>
      <c r="G65" s="12"/>
    </row>
    <row r="66" spans="2:23" ht="13.15" customHeight="1" x14ac:dyDescent="0.25">
      <c r="B66"/>
      <c r="C66" s="11"/>
      <c r="D66" s="11"/>
      <c r="E66" s="11"/>
      <c r="F66" s="12"/>
      <c r="G66" s="12"/>
      <c r="V66" s="5"/>
      <c r="W66" s="5"/>
    </row>
    <row r="67" spans="2:23" ht="67.5" customHeight="1" x14ac:dyDescent="0.2">
      <c r="B67" s="10"/>
      <c r="C67" s="11"/>
      <c r="D67" s="11"/>
      <c r="E67" s="11"/>
      <c r="F67" s="12"/>
      <c r="G67" s="12"/>
    </row>
    <row r="68" spans="2:23" x14ac:dyDescent="0.2">
      <c r="C68" s="11"/>
      <c r="D68" s="11"/>
      <c r="E68" s="11"/>
      <c r="F68" s="12"/>
      <c r="G68" s="12"/>
    </row>
    <row r="69" spans="2:23" ht="84" customHeight="1" x14ac:dyDescent="0.25">
      <c r="B69" s="9"/>
      <c r="C69" s="11"/>
      <c r="D69" s="11"/>
      <c r="E69" s="11"/>
      <c r="F69" s="12"/>
      <c r="G69" s="12"/>
    </row>
    <row r="70" spans="2:23" x14ac:dyDescent="0.2">
      <c r="C70" s="11"/>
      <c r="D70" s="11"/>
      <c r="E70" s="11"/>
      <c r="F70" s="12"/>
      <c r="G70" s="12"/>
    </row>
    <row r="71" spans="2:23" x14ac:dyDescent="0.2">
      <c r="C71" s="11"/>
      <c r="D71" s="11"/>
      <c r="E71" s="11"/>
      <c r="F71" s="12"/>
      <c r="G71" s="12"/>
    </row>
    <row r="73" spans="2:23" x14ac:dyDescent="0.2">
      <c r="S73" s="5"/>
    </row>
  </sheetData>
  <autoFilter ref="A2:V57"/>
  <mergeCells count="272">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A59:V59"/>
    <mergeCell ref="I7:I10"/>
    <mergeCell ref="J7:J10"/>
    <mergeCell ref="K7:K10"/>
    <mergeCell ref="O7:O10"/>
    <mergeCell ref="P7:P10"/>
    <mergeCell ref="A57:N57"/>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G21:G23"/>
    <mergeCell ref="H21:H23"/>
    <mergeCell ref="I21:I23"/>
    <mergeCell ref="J21:J23"/>
    <mergeCell ref="A21:A23"/>
    <mergeCell ref="B21:B23"/>
    <mergeCell ref="C21:C23"/>
    <mergeCell ref="D21:D23"/>
    <mergeCell ref="E21:E23"/>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57:V57 W57 R57:S57 Q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70" zoomScaleNormal="85" zoomScaleSheetLayoutView="70" zoomScalePageLayoutView="70" workbookViewId="0">
      <selection activeCell="Q14" sqref="Q14"/>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28" t="s">
        <v>92</v>
      </c>
      <c r="B1" s="128"/>
      <c r="C1" s="128"/>
      <c r="D1" s="128"/>
      <c r="E1" s="128"/>
      <c r="F1" s="128"/>
      <c r="G1" s="128"/>
      <c r="H1" s="128"/>
      <c r="I1" s="128"/>
      <c r="J1" s="128"/>
      <c r="K1" s="128"/>
      <c r="L1" s="128"/>
      <c r="M1" s="128"/>
      <c r="N1" s="128"/>
      <c r="O1" s="128"/>
      <c r="P1" s="128"/>
      <c r="Q1" s="128"/>
      <c r="R1" s="128"/>
      <c r="S1" s="128"/>
      <c r="T1" s="128"/>
      <c r="U1" s="18"/>
      <c r="V1" s="18"/>
      <c r="W1" s="18"/>
      <c r="X1" s="18"/>
    </row>
    <row r="2" spans="1:25" ht="37.15" customHeight="1" x14ac:dyDescent="0.2">
      <c r="A2" s="149" t="s">
        <v>0</v>
      </c>
      <c r="B2" s="133" t="s">
        <v>35</v>
      </c>
      <c r="C2" s="133" t="s">
        <v>1</v>
      </c>
      <c r="D2" s="129" t="s">
        <v>71</v>
      </c>
      <c r="E2" s="133" t="s">
        <v>44</v>
      </c>
      <c r="F2" s="133" t="s">
        <v>63</v>
      </c>
      <c r="G2" s="133" t="s">
        <v>64</v>
      </c>
      <c r="H2" s="133" t="s">
        <v>2</v>
      </c>
      <c r="I2" s="133" t="s">
        <v>3</v>
      </c>
      <c r="J2" s="133" t="s">
        <v>4</v>
      </c>
      <c r="K2" s="133" t="s">
        <v>30</v>
      </c>
      <c r="L2" s="133" t="s">
        <v>33</v>
      </c>
      <c r="M2" s="133" t="s">
        <v>59</v>
      </c>
      <c r="N2" s="133"/>
      <c r="O2" s="133" t="s">
        <v>83</v>
      </c>
      <c r="P2" s="134" t="s">
        <v>61</v>
      </c>
      <c r="Q2" s="135"/>
      <c r="R2" s="135"/>
      <c r="S2" s="135"/>
      <c r="T2" s="135"/>
      <c r="U2" s="135"/>
      <c r="V2" s="135"/>
      <c r="W2" s="136"/>
      <c r="X2" s="129" t="s">
        <v>74</v>
      </c>
      <c r="Y2" s="129" t="s">
        <v>84</v>
      </c>
    </row>
    <row r="3" spans="1:25" ht="82.5" x14ac:dyDescent="0.2">
      <c r="A3" s="149"/>
      <c r="B3" s="133"/>
      <c r="C3" s="133"/>
      <c r="D3" s="130"/>
      <c r="E3" s="133"/>
      <c r="F3" s="133"/>
      <c r="G3" s="133"/>
      <c r="H3" s="133"/>
      <c r="I3" s="133"/>
      <c r="J3" s="133"/>
      <c r="K3" s="133"/>
      <c r="L3" s="133"/>
      <c r="M3" s="21" t="s">
        <v>5</v>
      </c>
      <c r="N3" s="21" t="s">
        <v>6</v>
      </c>
      <c r="O3" s="133"/>
      <c r="P3" s="29" t="s">
        <v>62</v>
      </c>
      <c r="Q3" s="31" t="s">
        <v>105</v>
      </c>
      <c r="R3" s="29" t="s">
        <v>7</v>
      </c>
      <c r="S3" s="29" t="s">
        <v>8</v>
      </c>
      <c r="T3" s="29" t="s">
        <v>110</v>
      </c>
      <c r="U3" s="29" t="s">
        <v>9</v>
      </c>
      <c r="V3" s="29" t="s">
        <v>10</v>
      </c>
      <c r="W3" s="29" t="s">
        <v>11</v>
      </c>
      <c r="X3" s="130"/>
      <c r="Y3" s="130"/>
    </row>
    <row r="4" spans="1:25" ht="85.5" customHeight="1" x14ac:dyDescent="0.2">
      <c r="A4" s="25" t="s">
        <v>12</v>
      </c>
      <c r="B4" s="21" t="s">
        <v>36</v>
      </c>
      <c r="C4" s="21" t="s">
        <v>13</v>
      </c>
      <c r="D4" s="21" t="s">
        <v>72</v>
      </c>
      <c r="E4" s="21" t="s">
        <v>45</v>
      </c>
      <c r="F4" s="21" t="s">
        <v>66</v>
      </c>
      <c r="G4" s="21" t="s">
        <v>65</v>
      </c>
      <c r="H4" s="21" t="s">
        <v>14</v>
      </c>
      <c r="I4" s="21" t="s">
        <v>38</v>
      </c>
      <c r="J4" s="21" t="s">
        <v>15</v>
      </c>
      <c r="K4" s="21" t="s">
        <v>31</v>
      </c>
      <c r="L4" s="21" t="s">
        <v>34</v>
      </c>
      <c r="M4" s="21" t="s">
        <v>39</v>
      </c>
      <c r="N4" s="21" t="s">
        <v>40</v>
      </c>
      <c r="O4" s="21" t="s">
        <v>85</v>
      </c>
      <c r="P4" s="29" t="s">
        <v>77</v>
      </c>
      <c r="Q4" s="31" t="s">
        <v>104</v>
      </c>
      <c r="R4" s="29" t="s">
        <v>41</v>
      </c>
      <c r="S4" s="29" t="s">
        <v>16</v>
      </c>
      <c r="T4" s="29" t="s">
        <v>108</v>
      </c>
      <c r="U4" s="29" t="s">
        <v>76</v>
      </c>
      <c r="V4" s="29" t="s">
        <v>42</v>
      </c>
      <c r="W4" s="29" t="s">
        <v>43</v>
      </c>
      <c r="X4" s="29" t="s">
        <v>86</v>
      </c>
      <c r="Y4" s="29" t="s">
        <v>69</v>
      </c>
    </row>
    <row r="5" spans="1:25" ht="87" customHeight="1" x14ac:dyDescent="0.2">
      <c r="A5" s="25" t="s">
        <v>17</v>
      </c>
      <c r="B5" s="21" t="s">
        <v>37</v>
      </c>
      <c r="C5" s="21" t="s">
        <v>18</v>
      </c>
      <c r="D5" s="21" t="s">
        <v>73</v>
      </c>
      <c r="E5" s="21" t="s">
        <v>54</v>
      </c>
      <c r="F5" s="21" t="s">
        <v>67</v>
      </c>
      <c r="G5" s="21" t="s">
        <v>68</v>
      </c>
      <c r="H5" s="21" t="s">
        <v>19</v>
      </c>
      <c r="I5" s="21" t="s">
        <v>20</v>
      </c>
      <c r="J5" s="21" t="s">
        <v>21</v>
      </c>
      <c r="K5" s="21" t="s">
        <v>32</v>
      </c>
      <c r="L5" s="21" t="s">
        <v>55</v>
      </c>
      <c r="M5" s="21" t="s">
        <v>22</v>
      </c>
      <c r="N5" s="21" t="s">
        <v>23</v>
      </c>
      <c r="O5" s="21" t="s">
        <v>87</v>
      </c>
      <c r="P5" s="29" t="s">
        <v>24</v>
      </c>
      <c r="Q5" s="31" t="s">
        <v>106</v>
      </c>
      <c r="R5" s="29" t="s">
        <v>25</v>
      </c>
      <c r="S5" s="29" t="s">
        <v>26</v>
      </c>
      <c r="T5" s="29" t="s">
        <v>109</v>
      </c>
      <c r="U5" s="29" t="s">
        <v>27</v>
      </c>
      <c r="V5" s="29" t="s">
        <v>28</v>
      </c>
      <c r="W5" s="29" t="s">
        <v>29</v>
      </c>
      <c r="X5" s="29" t="s">
        <v>75</v>
      </c>
      <c r="Y5" s="29" t="s">
        <v>70</v>
      </c>
    </row>
    <row r="6" spans="1:25" ht="16.5" x14ac:dyDescent="0.2">
      <c r="A6" s="24">
        <v>1</v>
      </c>
      <c r="B6" s="24">
        <v>2</v>
      </c>
      <c r="C6" s="24">
        <v>3</v>
      </c>
      <c r="D6" s="24">
        <v>4</v>
      </c>
      <c r="E6" s="24">
        <v>5</v>
      </c>
      <c r="F6" s="24">
        <v>6</v>
      </c>
      <c r="G6" s="24">
        <v>7</v>
      </c>
      <c r="H6" s="24">
        <v>8</v>
      </c>
      <c r="I6" s="24">
        <v>9</v>
      </c>
      <c r="J6" s="24">
        <v>10</v>
      </c>
      <c r="K6" s="24">
        <v>11</v>
      </c>
      <c r="L6" s="24">
        <v>12</v>
      </c>
      <c r="M6" s="24">
        <v>13</v>
      </c>
      <c r="N6" s="24">
        <v>14</v>
      </c>
      <c r="O6" s="24">
        <v>15</v>
      </c>
      <c r="P6" s="30">
        <v>16</v>
      </c>
      <c r="Q6" s="33">
        <v>17</v>
      </c>
      <c r="R6" s="30">
        <v>18</v>
      </c>
      <c r="S6" s="30">
        <v>19</v>
      </c>
      <c r="T6" s="30">
        <v>20</v>
      </c>
      <c r="U6" s="30">
        <v>21</v>
      </c>
      <c r="V6" s="30">
        <v>22</v>
      </c>
      <c r="W6" s="30">
        <v>23</v>
      </c>
      <c r="X6" s="30">
        <v>24</v>
      </c>
      <c r="Y6" s="30">
        <v>25</v>
      </c>
    </row>
    <row r="7" spans="1:25" ht="43.15" customHeight="1" x14ac:dyDescent="0.2">
      <c r="A7" s="137">
        <v>1</v>
      </c>
      <c r="B7" s="137"/>
      <c r="C7" s="138"/>
      <c r="D7" s="131"/>
      <c r="E7" s="144"/>
      <c r="F7" s="221"/>
      <c r="G7" s="216"/>
      <c r="H7" s="139"/>
      <c r="I7" s="143"/>
      <c r="J7" s="143"/>
      <c r="K7" s="143"/>
      <c r="L7" s="8"/>
      <c r="M7" s="23"/>
      <c r="N7" s="23"/>
      <c r="O7" s="145"/>
      <c r="P7" s="142"/>
      <c r="Q7" s="32"/>
      <c r="R7" s="6"/>
      <c r="S7" s="26"/>
      <c r="T7" s="6"/>
      <c r="U7" s="26"/>
      <c r="V7" s="6"/>
      <c r="W7" s="26"/>
      <c r="X7" s="142"/>
      <c r="Y7" s="6"/>
    </row>
    <row r="8" spans="1:25" ht="16.5" x14ac:dyDescent="0.2">
      <c r="A8" s="137"/>
      <c r="B8" s="137"/>
      <c r="C8" s="138"/>
      <c r="D8" s="132"/>
      <c r="E8" s="144"/>
      <c r="F8" s="221"/>
      <c r="G8" s="218"/>
      <c r="H8" s="139"/>
      <c r="I8" s="143"/>
      <c r="J8" s="143"/>
      <c r="K8" s="143"/>
      <c r="L8" s="8"/>
      <c r="M8" s="22"/>
      <c r="N8" s="22"/>
      <c r="O8" s="145"/>
      <c r="P8" s="142"/>
      <c r="Q8" s="32"/>
      <c r="R8" s="6"/>
      <c r="S8" s="27"/>
      <c r="T8" s="6"/>
      <c r="U8" s="26"/>
      <c r="V8" s="6"/>
      <c r="W8" s="27"/>
      <c r="X8" s="142"/>
      <c r="Y8" s="7"/>
    </row>
    <row r="9" spans="1:25" ht="42" customHeight="1" x14ac:dyDescent="0.2">
      <c r="A9" s="149" t="s">
        <v>80</v>
      </c>
      <c r="B9" s="149"/>
      <c r="C9" s="149"/>
      <c r="D9" s="149"/>
      <c r="E9" s="149"/>
      <c r="F9" s="149"/>
      <c r="G9" s="149"/>
      <c r="H9" s="149"/>
      <c r="I9" s="149"/>
      <c r="J9" s="149"/>
      <c r="K9" s="149"/>
      <c r="L9" s="149"/>
      <c r="M9" s="149"/>
      <c r="N9" s="149"/>
      <c r="O9" s="15"/>
      <c r="P9" s="16"/>
      <c r="Q9" s="16"/>
      <c r="R9" s="16"/>
      <c r="S9" s="16"/>
      <c r="T9" s="16"/>
      <c r="U9" s="16"/>
      <c r="V9" s="16"/>
      <c r="W9" s="17"/>
      <c r="X9" s="17"/>
      <c r="Y9" s="16"/>
    </row>
    <row r="10" spans="1:25" x14ac:dyDescent="0.2">
      <c r="P10" s="5"/>
      <c r="Q10" s="5"/>
    </row>
    <row r="11" spans="1:25" ht="28.5" customHeight="1" x14ac:dyDescent="0.3">
      <c r="A11" s="140" t="s">
        <v>78</v>
      </c>
      <c r="B11" s="141"/>
      <c r="C11" s="141"/>
      <c r="D11" s="141"/>
      <c r="E11" s="141"/>
      <c r="F11" s="141"/>
      <c r="G11" s="141"/>
      <c r="H11" s="141"/>
      <c r="I11" s="141"/>
      <c r="J11" s="141"/>
      <c r="K11" s="141"/>
      <c r="L11" s="141"/>
      <c r="M11" s="141"/>
      <c r="N11" s="141"/>
      <c r="O11" s="141"/>
      <c r="P11" s="141"/>
      <c r="Q11" s="141"/>
      <c r="R11" s="141"/>
      <c r="S11" s="141"/>
      <c r="T11" s="141"/>
      <c r="U11" s="141"/>
      <c r="V11" s="141"/>
      <c r="W11" s="20"/>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T1"/>
    <mergeCell ref="A2:A3"/>
    <mergeCell ref="B2:B3"/>
    <mergeCell ref="C2:C3"/>
    <mergeCell ref="D2:D3"/>
    <mergeCell ref="E2:E3"/>
    <mergeCell ref="F2:F3"/>
    <mergeCell ref="G2:G3"/>
    <mergeCell ref="H2:H3"/>
    <mergeCell ref="I2:I3"/>
    <mergeCell ref="P2:W2"/>
    <mergeCell ref="O2:O3"/>
    <mergeCell ref="J2:J3"/>
    <mergeCell ref="Y2:Y3"/>
    <mergeCell ref="X7:X8"/>
    <mergeCell ref="X2:X3"/>
    <mergeCell ref="K2:K3"/>
    <mergeCell ref="L2:L3"/>
    <mergeCell ref="M2:N2"/>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view="pageBreakPreview" zoomScaleNormal="100" zoomScaleSheetLayoutView="100" workbookViewId="0">
      <selection activeCell="F8" sqref="F8"/>
    </sheetView>
  </sheetViews>
  <sheetFormatPr defaultRowHeight="15" x14ac:dyDescent="0.25"/>
  <cols>
    <col min="2" max="2" width="20.42578125" style="110" customWidth="1"/>
    <col min="3" max="3" width="45.85546875" style="110" customWidth="1"/>
    <col min="4" max="4" width="42.140625" style="110" customWidth="1"/>
    <col min="5" max="5" width="34.140625" style="110" customWidth="1"/>
    <col min="6" max="6" width="31.28515625" style="110" customWidth="1"/>
    <col min="7" max="7" width="19.140625" style="110" customWidth="1"/>
    <col min="8" max="9" width="9.140625" style="110"/>
  </cols>
  <sheetData>
    <row r="2" spans="2:7" ht="18.75" x14ac:dyDescent="0.3">
      <c r="B2" s="229" t="s">
        <v>345</v>
      </c>
      <c r="C2" s="229"/>
      <c r="D2" s="229"/>
      <c r="E2" s="229"/>
      <c r="F2" s="229"/>
      <c r="G2" s="229"/>
    </row>
    <row r="4" spans="2:7" ht="33" x14ac:dyDescent="0.25">
      <c r="B4" s="111" t="s">
        <v>346</v>
      </c>
      <c r="C4" s="111" t="s">
        <v>71</v>
      </c>
      <c r="D4" s="111" t="s">
        <v>347</v>
      </c>
      <c r="E4" s="111" t="s">
        <v>348</v>
      </c>
      <c r="F4" s="111" t="s">
        <v>349</v>
      </c>
      <c r="G4" s="111" t="s">
        <v>350</v>
      </c>
    </row>
    <row r="5" spans="2:7" ht="75" x14ac:dyDescent="0.25">
      <c r="B5" s="112" t="s">
        <v>351</v>
      </c>
      <c r="C5" s="113" t="s">
        <v>352</v>
      </c>
      <c r="D5" s="114" t="s">
        <v>353</v>
      </c>
      <c r="E5" s="115">
        <f>[1]PO1!P9</f>
        <v>12854287.34</v>
      </c>
      <c r="F5" s="116">
        <f>[1]PO1!R9</f>
        <v>10283429.859999999</v>
      </c>
      <c r="G5" s="117">
        <v>1</v>
      </c>
    </row>
    <row r="6" spans="2:7" ht="45" x14ac:dyDescent="0.25">
      <c r="B6" s="230" t="s">
        <v>354</v>
      </c>
      <c r="C6" s="231" t="s">
        <v>355</v>
      </c>
      <c r="D6" s="114" t="s">
        <v>356</v>
      </c>
      <c r="E6" s="118">
        <f>0</f>
        <v>0</v>
      </c>
      <c r="F6" s="118">
        <v>0</v>
      </c>
      <c r="G6" s="118">
        <v>0</v>
      </c>
    </row>
    <row r="7" spans="2:7" ht="111.75" customHeight="1" x14ac:dyDescent="0.25">
      <c r="B7" s="230"/>
      <c r="C7" s="232"/>
      <c r="D7" s="119" t="s">
        <v>357</v>
      </c>
      <c r="E7" s="120">
        <f>[1]PO2!P38</f>
        <v>49039958.240000002</v>
      </c>
      <c r="F7" s="120">
        <f>[1]PO2!R38</f>
        <v>39231966.500000007</v>
      </c>
      <c r="G7" s="117">
        <v>11</v>
      </c>
    </row>
    <row r="8" spans="2:7" ht="75" x14ac:dyDescent="0.25">
      <c r="B8" s="112" t="s">
        <v>358</v>
      </c>
      <c r="C8" s="119" t="s">
        <v>359</v>
      </c>
      <c r="D8" s="119" t="s">
        <v>360</v>
      </c>
      <c r="E8" s="116">
        <f>'PO3'!P57</f>
        <v>12824728.349999998</v>
      </c>
      <c r="F8" s="116">
        <f>'PO3'!R57</f>
        <v>10259782.51</v>
      </c>
      <c r="G8" s="117">
        <v>18</v>
      </c>
    </row>
    <row r="9" spans="2:7" ht="90" x14ac:dyDescent="0.25">
      <c r="B9" s="112" t="s">
        <v>361</v>
      </c>
      <c r="C9" s="119" t="s">
        <v>362</v>
      </c>
      <c r="D9" s="119" t="s">
        <v>363</v>
      </c>
      <c r="E9" s="118">
        <f>0</f>
        <v>0</v>
      </c>
      <c r="F9" s="118">
        <f>0</f>
        <v>0</v>
      </c>
      <c r="G9" s="117">
        <v>0</v>
      </c>
    </row>
    <row r="10" spans="2:7" ht="16.5" x14ac:dyDescent="0.25">
      <c r="B10" s="233" t="s">
        <v>364</v>
      </c>
      <c r="C10" s="233"/>
      <c r="D10" s="233"/>
      <c r="E10" s="121">
        <f>SUM(E5:E9)</f>
        <v>74718973.929999992</v>
      </c>
      <c r="F10" s="121">
        <f>SUM(F5:F9)</f>
        <v>59775178.870000005</v>
      </c>
      <c r="G10" s="122">
        <f>G9+G8+G7+G6+G5</f>
        <v>30</v>
      </c>
    </row>
    <row r="12" spans="2:7" x14ac:dyDescent="0.25">
      <c r="B12" s="123" t="s">
        <v>365</v>
      </c>
      <c r="C12" s="123" t="s">
        <v>404</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2025-10-08T11:16:37Z</dcterms:modified>
</cp:coreProperties>
</file>